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525" activeTab="0"/>
  </bookViews>
  <sheets>
    <sheet name="Barwert KStGuthaben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<sst xmlns="http://schemas.openxmlformats.org/spreadsheetml/2006/main" count="19" uniqueCount="18">
  <si>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Körpersteuer-Guthaben zum 31.12.2006</t>
  </si>
  <si>
    <t>Barwert</t>
  </si>
  <si>
    <t>Kapitalisierungszinssatz 5,5%</t>
  </si>
  <si>
    <t>Berechnung der Zinsanteile</t>
  </si>
  <si>
    <t>Barwert zu Beginn</t>
  </si>
  <si>
    <t>Barwert zum Ende</t>
  </si>
  <si>
    <t>Tilgungs-anteil</t>
  </si>
  <si>
    <t>Zinsanteil</t>
  </si>
  <si>
    <t>Zahldatum</t>
  </si>
  <si>
    <t>Bilanzstichtag</t>
  </si>
  <si>
    <t>Zahlbetrag</t>
  </si>
  <si>
    <t>Verbuchung:</t>
  </si>
  <si>
    <t>Sonstige Vermögensgegenstände an Steuerertrag (Barwert zum 31.12.2006)</t>
  </si>
  <si>
    <t>Sonstige Vermögensgegenstände an Steuerertrag (Barwerterhöhung zum 31.12.2007)</t>
  </si>
  <si>
    <t>Bank an sonst. Vermögensgegenstände (Zahlbetrag zum 30.9)</t>
  </si>
  <si>
    <t>ab 2008</t>
  </si>
  <si>
    <t>Parmentier FreeWare 17.7.2008</t>
  </si>
  <si>
    <t>Bewertung des Körperschaftsteuerguthabens (nach SEStEG)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</si>
</sst>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;[Red]#,##0.00\ _€"/>
    <numFmt numFmtId="165" formatCode="#,##0.00\ _€"/>
    <numFmt numFmtId="166" formatCode="#,##0.00\ &quot;€&quot;"/>
    <numFmt numFmtId="167" formatCode="#,##0.00\ &quot;€&quot;;[Red]#,##0.00\ &quot;€&quot;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4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0" fontId="5" fillId="0" borderId="0" xfId="0" applyFont="1" applyAlignment="1">
      <alignment/>
    </xf>
    <xf numFmtId="166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tabSelected="1" workbookViewId="0" topLeftCell="A1">
      <selection activeCell="E4" sqref="E4"/>
    </sheetView>
  </sheetViews>
  <sheetFormatPr defaultColWidth="11.421875" defaultRowHeight="12.75"/>
  <cols>
    <col min="2" max="2" width="14.421875" style="0" customWidth="1"/>
    <col min="3" max="3" width="11.57421875" style="0" bestFit="1" customWidth="1"/>
    <col min="4" max="11" width="12.28125" style="0" bestFit="1" customWidth="1"/>
    <col min="12" max="14" width="11.57421875" style="0" bestFit="1" customWidth="1"/>
  </cols>
  <sheetData>
    <row r="2" spans="2:5" ht="18.75" customHeight="1">
      <c r="B2" s="11" t="s">
        <v>17</v>
      </c>
      <c r="C2" s="11"/>
      <c r="D2" s="11"/>
      <c r="E2" s="11"/>
    </row>
    <row r="4" spans="2:7" ht="12.75">
      <c r="B4" s="2" t="s">
        <v>0</v>
      </c>
      <c r="C4" s="2"/>
      <c r="D4" s="2"/>
      <c r="E4" s="22">
        <v>30874</v>
      </c>
      <c r="F4" s="3"/>
      <c r="G4" s="2" t="s">
        <v>2</v>
      </c>
    </row>
    <row r="7" spans="2:14" ht="12.75">
      <c r="B7" s="6" t="s">
        <v>8</v>
      </c>
      <c r="C7" s="6" t="s">
        <v>10</v>
      </c>
      <c r="D7" s="4">
        <v>39082</v>
      </c>
      <c r="E7" s="4">
        <v>39447</v>
      </c>
      <c r="F7" s="4">
        <v>39813</v>
      </c>
      <c r="G7" s="4">
        <v>40178</v>
      </c>
      <c r="H7" s="4">
        <v>40543</v>
      </c>
      <c r="I7" s="4">
        <v>40908</v>
      </c>
      <c r="J7" s="4">
        <v>41274</v>
      </c>
      <c r="K7" s="4">
        <v>41639</v>
      </c>
      <c r="L7" s="4">
        <v>42004</v>
      </c>
      <c r="M7" s="4">
        <v>42369</v>
      </c>
      <c r="N7" s="4">
        <v>42735</v>
      </c>
    </row>
    <row r="8" ht="12.75">
      <c r="C8" s="6"/>
    </row>
    <row r="9" spans="2:14" ht="12.75">
      <c r="B9" s="1">
        <v>39721</v>
      </c>
      <c r="C9" s="7">
        <f>ROUND(E4/10,2)</f>
        <v>3087.4</v>
      </c>
      <c r="D9" s="9">
        <f>PV(0.055,21/12,0,E4/10,0)</f>
        <v>-2811.260531946625</v>
      </c>
      <c r="E9" s="9">
        <f>PV(0.055,9/12,0,E4/10,0)</f>
        <v>-2965.8798612036894</v>
      </c>
      <c r="F9" s="9"/>
      <c r="G9" s="9"/>
      <c r="H9" s="9"/>
      <c r="I9" s="9"/>
      <c r="J9" s="9"/>
      <c r="K9" s="9"/>
      <c r="L9" s="9"/>
      <c r="M9" s="9"/>
      <c r="N9" s="9"/>
    </row>
    <row r="10" spans="2:14" ht="12.75">
      <c r="B10" s="1">
        <v>40086</v>
      </c>
      <c r="C10" s="7">
        <f>ROUND(E4/10,2)</f>
        <v>3087.4</v>
      </c>
      <c r="D10" s="9">
        <f>PV(0.055,33/12,0,E4/10,0)</f>
        <v>-2664.7019260157585</v>
      </c>
      <c r="E10" s="9">
        <f>PV(0.055,21/12,0,E4/10,0)</f>
        <v>-2811.260531946625</v>
      </c>
      <c r="F10" s="9">
        <f>PV(0.055,9/12,0,E4/10,0)</f>
        <v>-2965.8798612036894</v>
      </c>
      <c r="G10" s="9"/>
      <c r="H10" s="9"/>
      <c r="I10" s="9"/>
      <c r="J10" s="9"/>
      <c r="K10" s="9"/>
      <c r="L10" s="9"/>
      <c r="M10" s="9"/>
      <c r="N10" s="9"/>
    </row>
    <row r="11" spans="2:14" ht="12.75">
      <c r="B11" s="1">
        <v>40451</v>
      </c>
      <c r="C11" s="7">
        <f>ROUND(E4/10,2)</f>
        <v>3087.4</v>
      </c>
      <c r="D11" s="9">
        <f>PV(0.055,45/12,0,E4/10,0)</f>
        <v>-2525.7838161286813</v>
      </c>
      <c r="E11" s="9">
        <f>PV(0.055,33/12,0,E4/10,0)</f>
        <v>-2664.7019260157585</v>
      </c>
      <c r="F11" s="9">
        <f>PV(0.055,21/12,0,E4/10,0)</f>
        <v>-2811.260531946625</v>
      </c>
      <c r="G11" s="9">
        <f>PV(0.055,9/12,0,E4/10,0)</f>
        <v>-2965.8798612036894</v>
      </c>
      <c r="H11" s="9"/>
      <c r="I11" s="9"/>
      <c r="J11" s="9"/>
      <c r="K11" s="9"/>
      <c r="L11" s="9"/>
      <c r="M11" s="9"/>
      <c r="N11" s="9"/>
    </row>
    <row r="12" spans="2:14" ht="12.75">
      <c r="B12" s="1">
        <v>40816</v>
      </c>
      <c r="C12" s="7">
        <f>ROUND(E4/10,2)</f>
        <v>3087.4</v>
      </c>
      <c r="D12" s="9">
        <f>PV(0.055,57/12,0,E4/10,0)</f>
        <v>-2394.1078825864274</v>
      </c>
      <c r="E12" s="9">
        <f>PV(0.055,45/12,0,E4/10,0)</f>
        <v>-2525.7838161286813</v>
      </c>
      <c r="F12" s="9">
        <f>PV(0.055,33/12,0,E4/10,0)</f>
        <v>-2664.7019260157585</v>
      </c>
      <c r="G12" s="9">
        <f>PV(0.055,21/12,0,E4/10,0)</f>
        <v>-2811.260531946625</v>
      </c>
      <c r="H12" s="9">
        <f>PV(0.055,9/12,0,E4/10,0)</f>
        <v>-2965.8798612036894</v>
      </c>
      <c r="I12" s="9"/>
      <c r="J12" s="9"/>
      <c r="K12" s="9"/>
      <c r="L12" s="9"/>
      <c r="M12" s="9"/>
      <c r="N12" s="9"/>
    </row>
    <row r="13" spans="2:14" ht="12.75">
      <c r="B13" s="1">
        <v>41182</v>
      </c>
      <c r="C13" s="7">
        <f>ROUND(E4/10,2)</f>
        <v>3087.4</v>
      </c>
      <c r="D13" s="9">
        <f>PV(0.055,69/12,0,E4/10,0)</f>
        <v>-2269.2965711719694</v>
      </c>
      <c r="E13" s="9">
        <f>PV(0.055,57/12,0,E4/10,0)</f>
        <v>-2394.1078825864274</v>
      </c>
      <c r="F13" s="9">
        <f>PV(0.055,45/12,0,E4/10,0)</f>
        <v>-2525.7838161286813</v>
      </c>
      <c r="G13" s="9">
        <f>PV(0.055,33/12,0,E4/10,0)</f>
        <v>-2664.7019260157585</v>
      </c>
      <c r="H13" s="9">
        <f>PV(0.055,21/12,0,E4/10,0)</f>
        <v>-2811.260531946625</v>
      </c>
      <c r="I13" s="9">
        <f>PV(0.055,9/12,0,E4/10,0)</f>
        <v>-2965.8798612036894</v>
      </c>
      <c r="J13" s="9"/>
      <c r="K13" s="9"/>
      <c r="L13" s="9"/>
      <c r="M13" s="9"/>
      <c r="N13" s="9"/>
    </row>
    <row r="14" spans="2:14" ht="12.75">
      <c r="B14" s="1">
        <v>41547</v>
      </c>
      <c r="C14" s="7">
        <f>ROUND(E4/10,2)</f>
        <v>3087.4</v>
      </c>
      <c r="D14" s="9">
        <f>PV(0.055,81/12,0,E4/10,0)</f>
        <v>-2150.992010589545</v>
      </c>
      <c r="E14" s="9">
        <f>PV(0.055,69/12,0,E4/10,0)</f>
        <v>-2269.2965711719694</v>
      </c>
      <c r="F14" s="9">
        <f>PV(0.055,57/12,0,E4/10,0)</f>
        <v>-2394.1078825864274</v>
      </c>
      <c r="G14" s="9">
        <f>PV(0.055,45/12,0,E4/10,0)</f>
        <v>-2525.7838161286813</v>
      </c>
      <c r="H14" s="9">
        <f>PV(0.055,33/12,0,E4/10,0)</f>
        <v>-2664.7019260157585</v>
      </c>
      <c r="I14" s="9">
        <f>PV(0.055,21/12,0,E4/10,0)</f>
        <v>-2811.260531946625</v>
      </c>
      <c r="J14" s="9">
        <f>PV(0.055,9/12,0,E4/10,0)</f>
        <v>-2965.8798612036894</v>
      </c>
      <c r="K14" s="9"/>
      <c r="L14" s="9"/>
      <c r="M14" s="9"/>
      <c r="N14" s="9"/>
    </row>
    <row r="15" spans="2:14" ht="12.75">
      <c r="B15" s="1">
        <v>41912</v>
      </c>
      <c r="C15" s="7">
        <f>ROUND(E4/10,2)</f>
        <v>3087.4</v>
      </c>
      <c r="D15" s="9">
        <f>PV(0.055,93/12,0,E4/10,0)</f>
        <v>-2038.8549863408007</v>
      </c>
      <c r="E15" s="9">
        <f>PV(0.055,81/12,0,E4/10,0)</f>
        <v>-2150.992010589545</v>
      </c>
      <c r="F15" s="9">
        <f>PV(0.055,69/12,0,E4/10,0)</f>
        <v>-2269.2965711719694</v>
      </c>
      <c r="G15" s="9">
        <f>PV(0.055,57/12,0,E4/10,0)</f>
        <v>-2394.1078825864274</v>
      </c>
      <c r="H15" s="9">
        <f>PV(0.055,45/12,0,E4/10,0)</f>
        <v>-2525.7838161286813</v>
      </c>
      <c r="I15" s="9">
        <f>PV(0.055,33/12,0,E4/10,0)</f>
        <v>-2664.7019260157585</v>
      </c>
      <c r="J15" s="9">
        <f>PV(0.055,21/12,0,E4/10,0)</f>
        <v>-2811.260531946625</v>
      </c>
      <c r="K15" s="9">
        <f>PV(0.055,9/12,0,E4/10,0)</f>
        <v>-2965.8798612036894</v>
      </c>
      <c r="L15" s="9"/>
      <c r="M15" s="9"/>
      <c r="N15" s="9"/>
    </row>
    <row r="16" spans="2:14" ht="12.75">
      <c r="B16" s="1">
        <v>42277</v>
      </c>
      <c r="C16" s="7">
        <f>ROUND(E4/10,2)</f>
        <v>3087.4</v>
      </c>
      <c r="D16" s="9">
        <f>PV(0.055,105/12,0,E4/10,0)</f>
        <v>-1932.563968095546</v>
      </c>
      <c r="E16" s="9">
        <f>PV(0.055,93/12,0,E4/10,0)</f>
        <v>-2038.8549863408007</v>
      </c>
      <c r="F16" s="9">
        <f>PV(0.055,81/12,0,E4/10,0)</f>
        <v>-2150.992010589545</v>
      </c>
      <c r="G16" s="9">
        <f>PV(0.055,69/12,0,E4/10,0)</f>
        <v>-2269.2965711719694</v>
      </c>
      <c r="H16" s="9">
        <f>PV(0.055,57/12,0,E4/10,0)</f>
        <v>-2394.1078825864274</v>
      </c>
      <c r="I16" s="9">
        <f>PV(0.055,45/12,0,E4/10,0)</f>
        <v>-2525.7838161286813</v>
      </c>
      <c r="J16" s="9">
        <f>PV(0.055,33/12,0,E4/10,0)</f>
        <v>-2664.7019260157585</v>
      </c>
      <c r="K16" s="9">
        <f>PV(0.055,21/12,0,E4/10,0)</f>
        <v>-2811.260531946625</v>
      </c>
      <c r="L16" s="9">
        <f>PV(0.055,9/12,0,E4/10,0)</f>
        <v>-2965.8798612036894</v>
      </c>
      <c r="M16" s="9"/>
      <c r="N16" s="9"/>
    </row>
    <row r="17" spans="2:14" ht="12.75">
      <c r="B17" s="1">
        <v>42643</v>
      </c>
      <c r="C17" s="7">
        <f>ROUND(E4/10,2)</f>
        <v>3087.4</v>
      </c>
      <c r="D17" s="9">
        <f>PV(0.055,117/12,0,E4/10,0)</f>
        <v>-1831.8141877682901</v>
      </c>
      <c r="E17" s="9">
        <f>PV(0.055,105/12,0,E4/10,0)</f>
        <v>-1932.563968095546</v>
      </c>
      <c r="F17" s="9">
        <f>PV(0.055,93/12,0,E4/10,0)</f>
        <v>-2038.8549863408007</v>
      </c>
      <c r="G17" s="9">
        <f>PV(0.055,81/12,0,E4/10,0)</f>
        <v>-2150.992010589545</v>
      </c>
      <c r="H17" s="9">
        <f>PV(0.055,69/12,0,E4/10,0)</f>
        <v>-2269.2965711719694</v>
      </c>
      <c r="I17" s="9">
        <f>PV(0.055,57/12,0,E4/10,0)</f>
        <v>-2394.1078825864274</v>
      </c>
      <c r="J17" s="9">
        <f>PV(0.055,45/12,0,E4/10,0)</f>
        <v>-2525.7838161286813</v>
      </c>
      <c r="K17" s="9">
        <f>PV(0.055,33/12,0,E4/10,0)</f>
        <v>-2664.7019260157585</v>
      </c>
      <c r="L17" s="9">
        <f>PV(0.055,21/12,0,E4/10,0)</f>
        <v>-2811.260531946625</v>
      </c>
      <c r="M17" s="9">
        <f>PV(0.055,9/12,0,E4/10,0)</f>
        <v>-2965.8798612036894</v>
      </c>
      <c r="N17" s="9"/>
    </row>
    <row r="18" spans="2:14" ht="12.75">
      <c r="B18" s="1">
        <v>43008</v>
      </c>
      <c r="C18" s="7">
        <f>ROUND(E4/10,2)</f>
        <v>3087.4</v>
      </c>
      <c r="D18" s="9">
        <f>PV(0.055,129/12,0,E4/10,0)</f>
        <v>-1736.3167656571472</v>
      </c>
      <c r="E18" s="9">
        <f>PV(0.055,117/12,0,E4/10,0)</f>
        <v>-1831.8141877682901</v>
      </c>
      <c r="F18" s="9">
        <f>PV(0.055,105/12,0,E4/10,0)</f>
        <v>-1932.563968095546</v>
      </c>
      <c r="G18" s="9">
        <f>PV(0.055,93/12,0,E4/10,0)</f>
        <v>-2038.8549863408007</v>
      </c>
      <c r="H18" s="9">
        <f>PV(0.055,81/12,0,E4/10,0)</f>
        <v>-2150.992010589545</v>
      </c>
      <c r="I18" s="9">
        <f>PV(0.055,69/12,0,E4/10,0)</f>
        <v>-2269.2965711719694</v>
      </c>
      <c r="J18" s="9">
        <f>PV(0.055,57/12,0,E4/10,0)</f>
        <v>-2394.1078825864274</v>
      </c>
      <c r="K18" s="9">
        <f>PV(0.055,45/12,0,E4/10,0)</f>
        <v>-2525.7838161286813</v>
      </c>
      <c r="L18" s="9">
        <f>PV(0.055,33/12,0,E4/10,0)</f>
        <v>-2664.7019260157585</v>
      </c>
      <c r="M18" s="9">
        <f>PV(0.055,21/12,0,E4/10,0)</f>
        <v>-2811.260531946625</v>
      </c>
      <c r="N18" s="9">
        <f>PV(0.055,9/12,0,E4/10,0)</f>
        <v>-2965.8798612036894</v>
      </c>
    </row>
    <row r="19" spans="3:14" ht="12.75">
      <c r="C19" s="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3:14" ht="12.75">
      <c r="C20" s="8" t="s">
        <v>1</v>
      </c>
      <c r="D20" s="10">
        <f>SUM(D9:D19)</f>
        <v>-22355.69264630079</v>
      </c>
      <c r="E20" s="10">
        <f>SUM(E9:E19)</f>
        <v>-23585.255741847333</v>
      </c>
      <c r="F20" s="10">
        <f>SUM(F10:F19)</f>
        <v>-21753.441554079043</v>
      </c>
      <c r="G20" s="10">
        <f>SUM(G11:G19)</f>
        <v>-19820.877585983497</v>
      </c>
      <c r="H20" s="10">
        <f>SUM(H12:H19)</f>
        <v>-17782.022599642696</v>
      </c>
      <c r="I20" s="10">
        <f>SUM(I13:I19)</f>
        <v>-15631.030589053153</v>
      </c>
      <c r="J20" s="10">
        <f>SUM(J14:J19)</f>
        <v>-13361.734017881183</v>
      </c>
      <c r="K20" s="10">
        <f>SUM(K15:K19)</f>
        <v>-10967.626135294755</v>
      </c>
      <c r="L20" s="10">
        <f>SUM(L16:L19)</f>
        <v>-8441.842319166073</v>
      </c>
      <c r="M20" s="10">
        <f>SUM(M17:M19)</f>
        <v>-5777.140393150315</v>
      </c>
      <c r="N20" s="10">
        <f>SUM(N18:N19)</f>
        <v>-2965.8798612036894</v>
      </c>
    </row>
    <row r="23" ht="12.75">
      <c r="B23" s="2" t="s">
        <v>3</v>
      </c>
    </row>
    <row r="25" spans="2:7" s="12" customFormat="1" ht="28.5" customHeight="1">
      <c r="B25" s="12" t="s">
        <v>9</v>
      </c>
      <c r="C25" s="12" t="s">
        <v>10</v>
      </c>
      <c r="D25" s="12" t="s">
        <v>4</v>
      </c>
      <c r="E25" s="12" t="s">
        <v>5</v>
      </c>
      <c r="F25" s="12" t="s">
        <v>6</v>
      </c>
      <c r="G25" s="12" t="s">
        <v>7</v>
      </c>
    </row>
    <row r="26" spans="2:5" ht="12.75">
      <c r="B26" s="1">
        <v>39082</v>
      </c>
      <c r="C26">
        <v>0</v>
      </c>
      <c r="E26" s="13">
        <f>SUM(D9:D19)</f>
        <v>-22355.69264630079</v>
      </c>
    </row>
    <row r="27" spans="2:7" ht="12.75">
      <c r="B27" s="1">
        <v>39447</v>
      </c>
      <c r="C27">
        <v>0</v>
      </c>
      <c r="D27" s="9">
        <f>SUM(D9:D19)</f>
        <v>-22355.69264630079</v>
      </c>
      <c r="E27" s="13">
        <f>SUM(E8:E18)</f>
        <v>-23585.255741847333</v>
      </c>
      <c r="F27" s="13">
        <f>E27-D27</f>
        <v>-1229.5630955465422</v>
      </c>
      <c r="G27" s="13">
        <f>C27-F27</f>
        <v>1229.5630955465422</v>
      </c>
    </row>
    <row r="28" spans="2:7" ht="12.75">
      <c r="B28" s="15">
        <v>39813</v>
      </c>
      <c r="C28" s="16">
        <f>ROUND(E4/10,2)</f>
        <v>3087.4</v>
      </c>
      <c r="D28" s="17">
        <f>SUM(E9:E19)</f>
        <v>-23585.255741847333</v>
      </c>
      <c r="E28" s="17">
        <f>SUM(F9:F19)</f>
        <v>-21753.441554079043</v>
      </c>
      <c r="F28" s="17">
        <f aca="true" t="shared" si="0" ref="F28:F37">E28-D28</f>
        <v>1831.8141877682901</v>
      </c>
      <c r="G28" s="17">
        <f aca="true" t="shared" si="1" ref="G28:G37">C28-F28</f>
        <v>1255.58581223171</v>
      </c>
    </row>
    <row r="29" spans="2:7" ht="12.75">
      <c r="B29" s="18">
        <v>40178</v>
      </c>
      <c r="C29" s="19">
        <f>ROUND(E4/10,2)</f>
        <v>3087.4</v>
      </c>
      <c r="D29" s="20">
        <f>SUM(F10:F19)</f>
        <v>-21753.441554079043</v>
      </c>
      <c r="E29" s="20">
        <f>SUM(G10:G19)</f>
        <v>-19820.877585983497</v>
      </c>
      <c r="F29" s="20">
        <f t="shared" si="0"/>
        <v>1932.5639680955464</v>
      </c>
      <c r="G29" s="20">
        <f t="shared" si="1"/>
        <v>1154.8360319044536</v>
      </c>
    </row>
    <row r="30" spans="2:8" ht="12.75">
      <c r="B30" s="1">
        <v>40543</v>
      </c>
      <c r="C30" s="7">
        <f>ROUND(E4/10,2)</f>
        <v>3087.4</v>
      </c>
      <c r="D30" s="13">
        <f>SUM(G11:G19)</f>
        <v>-19820.877585983497</v>
      </c>
      <c r="E30" s="13">
        <f>SUM(H11:H19)</f>
        <v>-17782.022599642696</v>
      </c>
      <c r="F30" s="13">
        <f t="shared" si="0"/>
        <v>2038.8549863408007</v>
      </c>
      <c r="G30" s="13">
        <f t="shared" si="1"/>
        <v>1048.5450136591994</v>
      </c>
      <c r="H30" s="13"/>
    </row>
    <row r="31" spans="2:8" ht="12.75">
      <c r="B31" s="1">
        <v>40908</v>
      </c>
      <c r="C31" s="7">
        <f>ROUND(E4/10,2)</f>
        <v>3087.4</v>
      </c>
      <c r="D31" s="13">
        <f>SUM(H12:H19)</f>
        <v>-17782.022599642696</v>
      </c>
      <c r="E31" s="13">
        <f>SUM(I12:I19)</f>
        <v>-15631.030589053153</v>
      </c>
      <c r="F31" s="13">
        <f t="shared" si="0"/>
        <v>2150.9920105895435</v>
      </c>
      <c r="G31" s="13">
        <f t="shared" si="1"/>
        <v>936.4079894104566</v>
      </c>
      <c r="H31" s="13"/>
    </row>
    <row r="32" spans="2:8" ht="12.75">
      <c r="B32" s="18">
        <v>41274</v>
      </c>
      <c r="C32" s="19">
        <f>ROUND(E4/10,2)</f>
        <v>3087.4</v>
      </c>
      <c r="D32" s="20">
        <f>SUM(I13:I19)</f>
        <v>-15631.030589053153</v>
      </c>
      <c r="E32" s="20">
        <f>SUM(J13:J19)</f>
        <v>-13361.734017881183</v>
      </c>
      <c r="F32" s="20">
        <f t="shared" si="0"/>
        <v>2269.29657117197</v>
      </c>
      <c r="G32" s="20">
        <f t="shared" si="1"/>
        <v>818.1034288280302</v>
      </c>
      <c r="H32" s="13"/>
    </row>
    <row r="33" spans="2:8" ht="12.75">
      <c r="B33" s="1">
        <v>41639</v>
      </c>
      <c r="C33" s="7">
        <f>ROUND(E4/10,2)</f>
        <v>3087.4</v>
      </c>
      <c r="D33" s="13">
        <f>SUM(J14:J19)</f>
        <v>-13361.734017881183</v>
      </c>
      <c r="E33" s="13">
        <f>SUM(K14:K19)</f>
        <v>-10967.626135294755</v>
      </c>
      <c r="F33" s="13">
        <f t="shared" si="0"/>
        <v>2394.107882586428</v>
      </c>
      <c r="G33" s="13">
        <f t="shared" si="1"/>
        <v>693.2921174135722</v>
      </c>
      <c r="H33" s="13"/>
    </row>
    <row r="34" spans="2:8" ht="12.75">
      <c r="B34" s="1">
        <v>42004</v>
      </c>
      <c r="C34" s="7">
        <f>ROUND(E4/10,2)</f>
        <v>3087.4</v>
      </c>
      <c r="D34" s="13">
        <f>SUM(K15:K19)</f>
        <v>-10967.626135294755</v>
      </c>
      <c r="E34" s="13">
        <f>SUM(L15:L19)</f>
        <v>-8441.842319166073</v>
      </c>
      <c r="F34" s="13">
        <f t="shared" si="0"/>
        <v>2525.783816128682</v>
      </c>
      <c r="G34" s="13">
        <f t="shared" si="1"/>
        <v>561.6161838713183</v>
      </c>
      <c r="H34" s="13"/>
    </row>
    <row r="35" spans="2:8" ht="12.75">
      <c r="B35" s="18">
        <v>42369</v>
      </c>
      <c r="C35" s="19">
        <f>ROUND(E4/10,2)</f>
        <v>3087.4</v>
      </c>
      <c r="D35" s="20">
        <f>SUM(L16:L19)</f>
        <v>-8441.842319166073</v>
      </c>
      <c r="E35" s="20">
        <f>SUM(M16:M19)</f>
        <v>-5777.140393150315</v>
      </c>
      <c r="F35" s="20">
        <f t="shared" si="0"/>
        <v>2664.7019260157585</v>
      </c>
      <c r="G35" s="20">
        <f t="shared" si="1"/>
        <v>422.69807398424155</v>
      </c>
      <c r="H35" s="13"/>
    </row>
    <row r="36" spans="2:8" ht="12.75">
      <c r="B36" s="1">
        <v>42735</v>
      </c>
      <c r="C36" s="7">
        <f>ROUND(E4/10,2)</f>
        <v>3087.4</v>
      </c>
      <c r="D36" s="13">
        <f>SUM(M17:M19)</f>
        <v>-5777.140393150315</v>
      </c>
      <c r="E36" s="13">
        <f>SUM(N17:N19)</f>
        <v>-2965.8798612036894</v>
      </c>
      <c r="F36" s="13">
        <f t="shared" si="0"/>
        <v>2811.260531946625</v>
      </c>
      <c r="G36" s="13">
        <f t="shared" si="1"/>
        <v>276.1394680533749</v>
      </c>
      <c r="H36" s="13"/>
    </row>
    <row r="37" spans="2:8" ht="12.75">
      <c r="B37" s="1">
        <v>43100</v>
      </c>
      <c r="C37" s="7">
        <f>ROUND(E4/10,2)</f>
        <v>3087.4</v>
      </c>
      <c r="D37" s="13">
        <f>SUM(N18:N19)</f>
        <v>-2965.8798612036894</v>
      </c>
      <c r="E37" s="13">
        <f>SUM(O18:O19)</f>
        <v>0</v>
      </c>
      <c r="F37" s="13">
        <f t="shared" si="0"/>
        <v>2965.8798612036894</v>
      </c>
      <c r="G37" s="13">
        <f t="shared" si="1"/>
        <v>121.52013879631068</v>
      </c>
      <c r="H37" s="13"/>
    </row>
    <row r="38" ht="12.75">
      <c r="H38" s="13"/>
    </row>
    <row r="39" spans="3:8" ht="12.75">
      <c r="C39" s="8">
        <f>SUM(C26:C38)</f>
        <v>30874.000000000007</v>
      </c>
      <c r="D39" s="2"/>
      <c r="E39" s="2"/>
      <c r="F39" s="14">
        <f>SUM(F27:F38)</f>
        <v>22355.692646300788</v>
      </c>
      <c r="G39" s="14">
        <f>SUM(G27:G38)</f>
        <v>8518.307353699209</v>
      </c>
      <c r="H39" s="13"/>
    </row>
    <row r="42" spans="2:4" ht="12.75">
      <c r="B42" s="2" t="s">
        <v>11</v>
      </c>
      <c r="C42">
        <v>2006</v>
      </c>
      <c r="D42" t="s">
        <v>12</v>
      </c>
    </row>
    <row r="43" spans="3:4" ht="12.75">
      <c r="C43">
        <v>2007</v>
      </c>
      <c r="D43" t="s">
        <v>13</v>
      </c>
    </row>
    <row r="44" spans="3:4" ht="12.75">
      <c r="C44" s="5" t="s">
        <v>15</v>
      </c>
      <c r="D44" t="s">
        <v>14</v>
      </c>
    </row>
    <row r="46" spans="2:3" ht="12.75">
      <c r="B46" s="21" t="s">
        <v>16</v>
      </c>
      <c r="C4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Barwertermittlung des KSt-Guthabens</dc:title>
  <dc:subject>Körperschaftsteuerguthaben-Rechner nach §37  KStG</dc:subject>
  <dc:creator>Wolfgang Parmentier</dc:creator>
  <cp:keywords/>
  <dc:description/>
  <cp:lastModifiedBy>Wolfgang Parmentier</cp:lastModifiedBy>
  <dcterms:created xsi:type="dcterms:W3CDTF">2008-07-17T06:52:29Z</dcterms:created>
  <dcterms:modified xsi:type="dcterms:W3CDTF">2008-07-17T10:34:39Z</dcterms:modified>
  <cp:category/>
  <cp:version/>
  <cp:contentType/>
  <cp:contentStatus/>
</cp:coreProperties>
</file>