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5480" windowHeight="783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iterate="1" iterateCount="3" iterateDelta="0.001"/>
</workbook>
</file>

<file path=xl/comments1.xml><?xml version="1.0" encoding="utf-8"?>
<comments xmlns="http://schemas.openxmlformats.org/spreadsheetml/2006/main">
  <authors>
    <author>Coldewe, Rene</author>
    <author>Ren? Coldewe</author>
    <author>Parmentier</author>
  </authors>
  <commentList>
    <comment ref="B15" authorId="0">
      <text>
        <r>
          <rPr>
            <b/>
            <sz val="9"/>
            <rFont val="Segoe UI"/>
            <family val="0"/>
          </rPr>
          <t xml:space="preserve">Hinweis neue Bundesländer:
</t>
        </r>
        <r>
          <rPr>
            <sz val="9"/>
            <rFont val="Segoe UI"/>
            <family val="0"/>
          </rPr>
          <t>Lohnempfänger in Ostdeutschland haben eine niedrigere Bemessungsgrenze bei der Renten- und Arbeitslosenversicherung, zahlen dafür also einen geringeren Höchstsatz</t>
        </r>
      </text>
    </comment>
    <comment ref="C15" authorId="0">
      <text>
        <r>
          <rPr>
            <b/>
            <sz val="9"/>
            <rFont val="Segoe UI"/>
            <family val="0"/>
          </rPr>
          <t xml:space="preserve">Hinweis Sachsen:
</t>
        </r>
        <r>
          <rPr>
            <sz val="9"/>
            <rFont val="Segoe UI"/>
            <family val="0"/>
          </rPr>
          <t>Die hellen Sachsen wollten den Buß- und Bettag als Feiertag behalten und zahlen dafür 0,5 % mehr in die Pflegeversicherung ein (der Anteil des Arbeitgebers erniedrigt sich um den gleichen Betrag).</t>
        </r>
      </text>
    </comment>
    <comment ref="B17" authorId="0">
      <text>
        <r>
          <rPr>
            <b/>
            <sz val="9"/>
            <rFont val="Segoe UI"/>
            <family val="0"/>
          </rPr>
          <t>Regelungen beim Altersfreibetrag</t>
        </r>
        <r>
          <rPr>
            <sz val="9"/>
            <rFont val="Segoe UI"/>
            <family val="0"/>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9"/>
            <rFont val="Segoe UI"/>
            <family val="0"/>
          </rPr>
          <t>Hinweis Krankenversicherung:</t>
        </r>
        <r>
          <rPr>
            <sz val="9"/>
            <rFont val="Segoe UI"/>
            <family val="0"/>
          </rPr>
          <t xml:space="preserve">
Hier den Krankenversicherungsbeitragssatz 
eintragen bzw. die Prämie der privaten Krankenversicherung. Wird zur Berechnung der Sozialversicherungsabgaben benötigt und zur Berechnung des Arbeitgeberzuschusses.
</t>
        </r>
      </text>
    </comment>
    <comment ref="B29" authorId="0">
      <text>
        <r>
          <rPr>
            <b/>
            <sz val="9"/>
            <rFont val="Segoe UI"/>
            <family val="0"/>
          </rPr>
          <t>Hinweis Pflegeversicherung:</t>
        </r>
        <r>
          <rPr>
            <sz val="9"/>
            <rFont val="Segoe UI"/>
            <family val="0"/>
          </rPr>
          <t xml:space="preserve">
Kinderlose, die über 23 Jahre sind, zahlen 0,25% mehr in die Pflegeversicherung.</t>
        </r>
      </text>
    </comment>
    <comment ref="B28" authorId="0">
      <text>
        <r>
          <rPr>
            <b/>
            <sz val="9"/>
            <rFont val="Segoe UI"/>
            <family val="0"/>
          </rPr>
          <t>Hinweis Krankenversicherung:</t>
        </r>
        <r>
          <rPr>
            <sz val="9"/>
            <rFont val="Segoe UI"/>
            <family val="0"/>
          </rPr>
          <t xml:space="preserve">
Zahl ter Arbeitgeber eine Zuschuss zur privaten Krankenversicherung, dieses Feld auswählen und in das Feld "Krankenversicherung" den gesamten Beitrag eintragen - ohne AG-Anteile abzuziehen</t>
        </r>
      </text>
    </comment>
    <comment ref="B19" authorId="1">
      <text>
        <r>
          <rPr>
            <sz val="9"/>
            <rFont val="Segoe UI"/>
            <family val="0"/>
          </rPr>
          <t>Der Basistarif ist bei privat Versicherten zur Berechnung der Vorsorgepauschale notwendig. Davon wird dann ein "typisierter" (0,7% +PV-Anteil)  Arbeitgeberzuschuss abgezogen (kann deshalb höher sein als wirklicher Zuschuss = max. halbe Prämie).</t>
        </r>
        <r>
          <rPr>
            <sz val="9"/>
            <rFont val="Segoe UI"/>
            <family val="0"/>
          </rPr>
          <t xml:space="preserve">
</t>
        </r>
      </text>
    </comment>
    <comment ref="B25" authorId="1">
      <text>
        <r>
          <rPr>
            <b/>
            <sz val="9"/>
            <rFont val="Segoe UI"/>
            <family val="0"/>
          </rPr>
          <t xml:space="preserve">Hinweis Ehegattenfaktor:
</t>
        </r>
        <r>
          <rPr>
            <sz val="9"/>
            <rFont val="Segoe UI"/>
            <family val="0"/>
          </rPr>
          <t>Vom Finanzamt zugewiesener Wert. Nur bei Steuerklasse IV relevant.</t>
        </r>
        <r>
          <rPr>
            <b/>
            <sz val="9"/>
            <rFont val="Segoe UI"/>
            <family val="0"/>
          </rPr>
          <t xml:space="preserve">
</t>
        </r>
      </text>
    </comment>
    <comment ref="F28" authorId="2">
      <text>
        <r>
          <rPr>
            <sz val="9"/>
            <rFont val="Segoe UI"/>
            <family val="0"/>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9"/>
            <rFont val="Segoe UI"/>
            <family val="0"/>
          </rPr>
          <t xml:space="preserve">
</t>
        </r>
        <r>
          <rPr>
            <sz val="9"/>
            <rFont val="Segoe UI"/>
            <family val="0"/>
          </rPr>
          <t xml:space="preserve">
</t>
        </r>
      </text>
    </comment>
  </commentList>
</comments>
</file>

<file path=xl/sharedStrings.xml><?xml version="1.0" encoding="utf-8"?>
<sst xmlns="http://schemas.openxmlformats.org/spreadsheetml/2006/main" count="154" uniqueCount="140">
  <si>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</si>
  <si>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</si>
  <si>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</si>
  <si>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</si>
  <si>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</si>
  <si>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</si>
  <si>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</si>
  <si>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</si>
  <si>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</si>
  <si>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</si>
  <si>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</si>
  <si>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</si>
  <si>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</si>
  <si>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</si>
  <si>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</si>
  <si>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</si>
  <si>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</si>
  <si>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</si>
  <si>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</si>
  <si>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</si>
  <si>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</si>
  <si>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</si>
  <si>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</si>
  <si>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</si>
  <si>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</si>
  <si>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</si>
  <si>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</si>
  <si>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</si>
  <si>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</si>
  <si>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</si>
  <si>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</si>
  <si>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</si>
  <si>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</si>
  <si>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</si>
  <si>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</si>
  <si>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</si>
  <si>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</si>
  <si>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</si>
  <si>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</si>
  <si>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</si>
  <si>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</si>
  <si>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</si>
  <si>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</si>
  <si>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</si>
  <si>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</si>
  <si>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</si>
  <si>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</si>
  <si>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</si>
  <si>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</si>
  <si>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</si>
  <si>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</si>
  <si>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</si>
  <si>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</si>
  <si>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</si>
  <si>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</si>
  <si>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</si>
  <si>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</si>
  <si>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</si>
  <si>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</si>
  <si>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</si>
  <si>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</si>
  <si>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</si>
  <si>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</si>
  <si>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</si>
  <si>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</si>
  <si>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</si>
  <si>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</si>
  <si>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</si>
  <si>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</si>
  <si>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</si>
  <si>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</si>
  <si>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</si>
  <si>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</si>
  <si>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</si>
  <si>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</si>
  <si>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</si>
  <si>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</si>
  <si>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</si>
  <si>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</si>
  <si>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</si>
  <si>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</si>
  <si>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</si>
  <si>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</si>
  <si>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</si>
  <si>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</si>
  <si>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</si>
  <si>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</si>
  <si>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</si>
  <si>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</si>
  <si>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</si>
  <si>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</si>
  <si>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</si>
  <si>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</si>
  <si>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</si>
  <si>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</si>
  <si>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</si>
  <si>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</si>
  <si>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</si>
  <si>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</si>
  <si>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</si>
  <si>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</si>
  <si>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</si>
  <si>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</si>
  <si>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</si>
  <si>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</si>
  <si>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</si>
  <si>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</si>
  <si>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</si>
  <si>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</si>
  <si>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</si>
  <si>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</si>
  <si>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</si>
  <si>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</si>
  <si>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</si>
  <si>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</si>
  <si>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</si>
  <si>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</si>
  <si>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</si>
  <si>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(durch Arbeitgeber)</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</si>
  <si>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</si>
  <si>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</si>
  <si>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</si>
  <si>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</si>
  <si>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</si>
  <si>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</si>
  <si>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</si>
  <si>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</si>
  <si>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 xml:space="preserve"> 450-850 (pro Monat) Euro-Job </t>
  </si>
  <si>
    <t>450-850 Euro-Job</t>
  </si>
  <si>
    <t xml:space="preserve">  Eingabefelder = gelb, nach neuer Eingabe immer 'berechnen' aktivieren! </t>
  </si>
  <si>
    <t xml:space="preserve"> Eingabefelder = gelb, nach neuer Eingabe immer 'berechnen' aktivieren! </t>
  </si>
  <si>
    <t>Berechnung Gleitzone: sozialversicherungspflichtiges Entgelt: 786,53 €</t>
  </si>
  <si>
    <t>Zusatzbeitrag</t>
  </si>
  <si>
    <t>%</t>
  </si>
  <si>
    <t>Gesamtabzüge</t>
  </si>
  <si>
    <r>
      <t xml:space="preserve">Dienstwagenrechner </t>
    </r>
    <r>
      <rPr>
        <b/>
        <i/>
        <sz val="16"/>
        <color indexed="18"/>
        <rFont val="Arial"/>
        <family val="2"/>
      </rPr>
      <t>2019</t>
    </r>
  </si>
  <si>
    <t>Stand 03.01.2019</t>
  </si>
  <si>
    <t>nach 1954</t>
  </si>
  <si>
    <r>
      <rPr>
        <b/>
        <sz val="10"/>
        <color indexed="60"/>
        <rFont val="Arial"/>
        <family val="2"/>
      </rPr>
      <t>Neuerung ab 01.01.2019:</t>
    </r>
    <r>
      <rPr>
        <sz val="10"/>
        <rFont val="Arial"/>
        <family val="2"/>
      </rPr>
      <t xml:space="preserve"> Bei Elektrofahrzeugen errechnet sich der geldwerte Vorteil aus der Hälfte des Bruttolistenpreis. Dies gilt für Fahrezuge, die vom 01.01.2019 bis zum 31.12.2021 angeschafft werden</t>
    </r>
  </si>
  <si>
    <t>und eine rein elektrische Reichweite von mind. 40 km oder einen CO2 Ausstoß von maximal 50 g/km haben. In diesem Rechner muss in diesem Fall einfach der halbe Anschaffungswert eingesetzt werden.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</si>
</sst>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00\ [$€-1]_-;\-* #,##0.00\ [$€-1]_-;_-* &quot;-&quot;??\ [$€-1]_-"/>
    <numFmt numFmtId="166" formatCode="_-* #,##0\ _€_-;\-* #,##0\ _€_-;_-* &quot;-&quot;??\ _€_-;_-@_-"/>
    <numFmt numFmtId="167" formatCode="0_)"/>
    <numFmt numFmtId="168" formatCode="0.000"/>
    <numFmt numFmtId="169" formatCode="#,##0.00\ &quot;€&quot;"/>
    <numFmt numFmtId="170" formatCode="#,##0.00_ ;\-#,##0.00\ "/>
    <numFmt numFmtId="171" formatCode="##"/>
    <numFmt numFmtId="172" formatCode="_-* #,##0.00\ [$€-1]_-;\-* #,##0.00\ [$€-1]_-;_-* &quot;-&quot;??\ [$€-1]_-;_-@_-"/>
    <numFmt numFmtId="173" formatCode="[$-407]dddd\,\ d\.\ mmmm\ yyyy"/>
  </numFmts>
  <fonts count="62">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1"/>
      <name val="Arial"/>
      <family val="2"/>
    </font>
    <font>
      <b/>
      <i/>
      <sz val="16"/>
      <color indexed="18"/>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2"/>
      <color indexed="10"/>
      <name val="Arial"/>
      <family val="2"/>
    </font>
    <font>
      <sz val="9"/>
      <name val="Segoe UI"/>
      <family val="0"/>
    </font>
    <font>
      <b/>
      <sz val="9"/>
      <name val="Segoe UI"/>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
      <patternFill patternType="solid">
        <fgColor theme="5" tint="0.7999799847602844"/>
        <bgColor indexed="64"/>
      </patternFill>
    </fill>
    <fill>
      <patternFill patternType="solid">
        <fgColor rgb="FFFFFF9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style="thin"/>
      <right/>
      <top/>
      <bottom/>
    </border>
    <border>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14" fillId="0" borderId="0">
      <alignment vertical="center"/>
      <protection/>
    </xf>
    <xf numFmtId="0" fontId="13" fillId="0" borderId="0">
      <alignment vertical="center" wrapText="1"/>
      <protection/>
    </xf>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12" borderId="0" applyNumberFormat="0" applyBorder="0" applyAlignment="0" applyProtection="0"/>
    <xf numFmtId="0" fontId="14" fillId="0" borderId="0">
      <alignment vertical="center" wrapText="1"/>
      <protection/>
    </xf>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1" applyNumberFormat="0" applyAlignment="0" applyProtection="0"/>
    <xf numFmtId="0" fontId="51" fillId="23" borderId="2" applyNumberFormat="0" applyAlignment="0" applyProtection="0"/>
    <xf numFmtId="41" fontId="0" fillId="0" borderId="0" applyFont="0" applyFill="0" applyBorder="0" applyAlignment="0" applyProtection="0"/>
    <xf numFmtId="0" fontId="52" fillId="24"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5" fontId="0" fillId="0" borderId="0" applyFont="0" applyFill="0" applyBorder="0" applyAlignment="0" applyProtection="0"/>
    <xf numFmtId="0" fontId="55" fillId="25" borderId="0" applyNumberFormat="0" applyBorder="0" applyAlignment="0" applyProtection="0"/>
    <xf numFmtId="43" fontId="0" fillId="0" borderId="0" applyFont="0" applyFill="0" applyBorder="0" applyAlignment="0" applyProtection="0"/>
    <xf numFmtId="0" fontId="13" fillId="0" borderId="0">
      <alignment/>
      <protection/>
    </xf>
    <xf numFmtId="167" fontId="2" fillId="1" borderId="0" applyAlignment="0" applyProtection="0"/>
    <xf numFmtId="0" fontId="56"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7" fillId="28" borderId="0" applyNumberFormat="0" applyBorder="0" applyAlignment="0" applyProtection="0"/>
    <xf numFmtId="0" fontId="0" fillId="0" borderId="0">
      <alignment/>
      <protection/>
    </xf>
    <xf numFmtId="0" fontId="48"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49" fontId="18" fillId="29" borderId="7" applyNumberFormat="0" applyFont="0" applyFill="0">
      <alignment horizontal="left" vertical="center"/>
      <protection/>
    </xf>
    <xf numFmtId="0" fontId="43" fillId="0" borderId="8" applyNumberFormat="0" applyFill="0" applyAlignment="0" applyProtection="0"/>
    <xf numFmtId="49" fontId="18" fillId="29" borderId="7">
      <alignment vertical="center"/>
      <protection/>
    </xf>
    <xf numFmtId="0" fontId="43" fillId="0" borderId="0" applyNumberFormat="0" applyFill="0" applyBorder="0" applyAlignment="0" applyProtection="0"/>
    <xf numFmtId="0" fontId="8" fillId="0" borderId="0">
      <alignment/>
      <protection/>
    </xf>
    <xf numFmtId="0" fontId="5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9" fillId="0" borderId="0" applyNumberFormat="0" applyFill="0" applyBorder="0" applyAlignment="0" applyProtection="0"/>
    <xf numFmtId="0" fontId="19" fillId="30" borderId="0">
      <alignment horizontal="centerContinuous" vertical="center"/>
      <protection/>
    </xf>
    <xf numFmtId="0" fontId="60" fillId="31" borderId="10" applyNumberFormat="0" applyAlignment="0" applyProtection="0"/>
  </cellStyleXfs>
  <cellXfs count="239">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65" fontId="0" fillId="0" borderId="0" xfId="49" applyFill="1" applyBorder="1" applyAlignment="1">
      <alignment horizontal="center" wrapText="1"/>
    </xf>
    <xf numFmtId="165" fontId="0" fillId="0" borderId="0" xfId="49"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65" fontId="2" fillId="0" borderId="0" xfId="49" applyFont="1" applyFill="1" applyBorder="1" applyAlignment="1">
      <alignment vertical="center"/>
    </xf>
    <xf numFmtId="0" fontId="0" fillId="0" borderId="0" xfId="0" applyBorder="1" applyAlignment="1">
      <alignment/>
    </xf>
    <xf numFmtId="44" fontId="4" fillId="32" borderId="13" xfId="75" applyFont="1" applyFill="1" applyBorder="1" applyAlignment="1">
      <alignment/>
    </xf>
    <xf numFmtId="44" fontId="6" fillId="33" borderId="13" xfId="75" applyFont="1" applyFill="1" applyBorder="1" applyAlignment="1">
      <alignment/>
    </xf>
    <xf numFmtId="44" fontId="4" fillId="34" borderId="13" xfId="75" applyFont="1" applyFill="1" applyBorder="1" applyAlignment="1">
      <alignment/>
    </xf>
    <xf numFmtId="44" fontId="4" fillId="4" borderId="13" xfId="75" applyFont="1" applyFill="1" applyBorder="1" applyAlignment="1">
      <alignment/>
    </xf>
    <xf numFmtId="166" fontId="4" fillId="32" borderId="13" xfId="51" applyNumberFormat="1" applyFont="1" applyFill="1" applyBorder="1" applyAlignment="1">
      <alignment/>
    </xf>
    <xf numFmtId="7" fontId="4" fillId="34" borderId="13" xfId="75" applyNumberFormat="1" applyFont="1" applyFill="1" applyBorder="1" applyAlignment="1">
      <alignment/>
    </xf>
    <xf numFmtId="7" fontId="6" fillId="33" borderId="13" xfId="75" applyNumberFormat="1" applyFont="1" applyFill="1" applyBorder="1" applyAlignment="1">
      <alignment/>
    </xf>
    <xf numFmtId="0" fontId="2" fillId="0" borderId="0" xfId="0" applyFont="1" applyFill="1" applyBorder="1" applyAlignment="1">
      <alignment/>
    </xf>
    <xf numFmtId="165" fontId="0" fillId="0" borderId="0" xfId="49" applyFill="1" applyBorder="1" applyAlignment="1">
      <alignment vertical="center"/>
    </xf>
    <xf numFmtId="43" fontId="0" fillId="0" borderId="0" xfId="51" applyFill="1" applyBorder="1" applyAlignment="1">
      <alignment vertical="center"/>
    </xf>
    <xf numFmtId="165" fontId="0" fillId="0" borderId="0" xfId="49" applyFont="1" applyFill="1" applyBorder="1" applyAlignment="1">
      <alignment vertical="center"/>
    </xf>
    <xf numFmtId="165" fontId="0" fillId="0" borderId="14" xfId="49" applyFont="1" applyFill="1" applyBorder="1" applyAlignment="1">
      <alignment vertical="center"/>
    </xf>
    <xf numFmtId="165" fontId="0" fillId="0" borderId="15" xfId="49"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7" fontId="0" fillId="0" borderId="0" xfId="0" applyNumberFormat="1" applyBorder="1" applyAlignment="1">
      <alignment/>
    </xf>
    <xf numFmtId="44" fontId="0" fillId="0" borderId="0" xfId="75" applyFont="1" applyFill="1" applyBorder="1" applyAlignment="1">
      <alignment/>
    </xf>
    <xf numFmtId="44" fontId="0" fillId="0" borderId="16" xfId="75" applyFont="1" applyFill="1" applyBorder="1" applyAlignment="1">
      <alignment/>
    </xf>
    <xf numFmtId="44" fontId="0" fillId="0" borderId="17" xfId="75" applyFont="1" applyBorder="1" applyAlignment="1">
      <alignment/>
    </xf>
    <xf numFmtId="7" fontId="6" fillId="33" borderId="18" xfId="75" applyNumberFormat="1" applyFont="1" applyFill="1" applyBorder="1" applyAlignment="1">
      <alignment/>
    </xf>
    <xf numFmtId="44" fontId="0" fillId="0" borderId="16" xfId="75" applyFont="1" applyBorder="1" applyAlignment="1">
      <alignment/>
    </xf>
    <xf numFmtId="44" fontId="4" fillId="0" borderId="16" xfId="75" applyFont="1" applyFill="1" applyBorder="1" applyAlignment="1">
      <alignment/>
    </xf>
    <xf numFmtId="44" fontId="5" fillId="0" borderId="16" xfId="75" applyFont="1" applyFill="1" applyBorder="1" applyAlignment="1">
      <alignment/>
    </xf>
    <xf numFmtId="44" fontId="8" fillId="0" borderId="0" xfId="75" applyFont="1" applyBorder="1" applyAlignment="1">
      <alignment/>
    </xf>
    <xf numFmtId="44" fontId="8" fillId="0" borderId="17" xfId="75" applyFont="1" applyBorder="1" applyAlignment="1">
      <alignment/>
    </xf>
    <xf numFmtId="44" fontId="7" fillId="0" borderId="0" xfId="75" applyFont="1" applyBorder="1" applyAlignment="1">
      <alignment/>
    </xf>
    <xf numFmtId="44" fontId="7" fillId="0" borderId="17" xfId="75" applyFont="1" applyBorder="1" applyAlignment="1">
      <alignment/>
    </xf>
    <xf numFmtId="44" fontId="0" fillId="0" borderId="16" xfId="75" applyFont="1" applyBorder="1" applyAlignment="1">
      <alignment vertical="center"/>
    </xf>
    <xf numFmtId="44" fontId="6" fillId="0" borderId="16" xfId="75" applyFont="1" applyFill="1" applyBorder="1" applyAlignment="1">
      <alignment/>
    </xf>
    <xf numFmtId="44" fontId="0" fillId="0" borderId="17" xfId="75" applyFont="1" applyBorder="1" applyAlignment="1">
      <alignment vertical="center"/>
    </xf>
    <xf numFmtId="44" fontId="0" fillId="0" borderId="17" xfId="75" applyFont="1" applyFill="1" applyBorder="1" applyAlignment="1">
      <alignment/>
    </xf>
    <xf numFmtId="44" fontId="6" fillId="0" borderId="17" xfId="75" applyFont="1" applyFill="1" applyBorder="1" applyAlignment="1">
      <alignment/>
    </xf>
    <xf numFmtId="44" fontId="0" fillId="0" borderId="19" xfId="75" applyFont="1" applyFill="1" applyBorder="1" applyAlignment="1">
      <alignment/>
    </xf>
    <xf numFmtId="44" fontId="0" fillId="0" borderId="20" xfId="75" applyFont="1" applyBorder="1" applyAlignment="1">
      <alignment/>
    </xf>
    <xf numFmtId="44" fontId="4" fillId="32" borderId="21" xfId="75" applyNumberFormat="1" applyFont="1" applyFill="1" applyBorder="1" applyAlignment="1">
      <alignment/>
    </xf>
    <xf numFmtId="44"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44" fontId="0" fillId="0" borderId="11" xfId="75" applyFont="1" applyFill="1" applyBorder="1" applyAlignment="1">
      <alignment wrapText="1"/>
    </xf>
    <xf numFmtId="44"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7" fontId="4" fillId="32" borderId="22" xfId="75" applyNumberFormat="1" applyFont="1" applyFill="1" applyBorder="1" applyAlignment="1">
      <alignment/>
    </xf>
    <xf numFmtId="7" fontId="6" fillId="33" borderId="22" xfId="75" applyNumberFormat="1" applyFont="1" applyFill="1" applyBorder="1" applyAlignment="1">
      <alignment/>
    </xf>
    <xf numFmtId="7" fontId="6" fillId="33" borderId="23" xfId="75" applyNumberFormat="1" applyFont="1" applyFill="1" applyBorder="1" applyAlignment="1">
      <alignment/>
    </xf>
    <xf numFmtId="7" fontId="0" fillId="0" borderId="0" xfId="0" applyNumberFormat="1" applyAlignment="1">
      <alignment/>
    </xf>
    <xf numFmtId="0" fontId="0" fillId="0" borderId="11" xfId="0" applyFont="1" applyBorder="1" applyAlignment="1">
      <alignment/>
    </xf>
    <xf numFmtId="0" fontId="0" fillId="0" borderId="0" xfId="58">
      <alignment/>
      <protection/>
    </xf>
    <xf numFmtId="0" fontId="2" fillId="23" borderId="24" xfId="0" applyFont="1" applyFill="1" applyBorder="1" applyAlignment="1">
      <alignment/>
    </xf>
    <xf numFmtId="0" fontId="0" fillId="23" borderId="25" xfId="0" applyFill="1" applyBorder="1" applyAlignment="1">
      <alignment/>
    </xf>
    <xf numFmtId="7" fontId="4" fillId="32" borderId="13" xfId="75" applyNumberFormat="1" applyFont="1" applyFill="1" applyBorder="1" applyAlignment="1">
      <alignment/>
    </xf>
    <xf numFmtId="44"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44" fontId="6" fillId="0" borderId="0" xfId="75" applyFont="1" applyFill="1" applyBorder="1" applyAlignment="1">
      <alignment/>
    </xf>
    <xf numFmtId="0" fontId="10" fillId="0" borderId="0" xfId="0" applyFont="1" applyFill="1" applyBorder="1" applyAlignment="1">
      <alignment horizontal="left" vertical="center"/>
    </xf>
    <xf numFmtId="44" fontId="4" fillId="0" borderId="0" xfId="75" applyNumberFormat="1" applyFont="1" applyFill="1" applyBorder="1" applyAlignment="1">
      <alignment/>
    </xf>
    <xf numFmtId="44" fontId="0" fillId="0" borderId="11" xfId="0" applyNumberFormat="1" applyFont="1" applyBorder="1" applyAlignment="1">
      <alignment/>
    </xf>
    <xf numFmtId="0" fontId="0" fillId="0" borderId="24" xfId="58" applyFill="1" applyBorder="1" applyAlignment="1">
      <alignment horizontal="right" vertical="center" wrapText="1"/>
      <protection/>
    </xf>
    <xf numFmtId="0" fontId="0" fillId="0" borderId="26" xfId="58" applyFill="1" applyBorder="1" applyAlignment="1">
      <alignment vertical="center"/>
      <protection/>
    </xf>
    <xf numFmtId="0" fontId="0" fillId="0" borderId="26" xfId="58" applyFill="1" applyBorder="1">
      <alignment/>
      <protection/>
    </xf>
    <xf numFmtId="2" fontId="0" fillId="0" borderId="26"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7" xfId="58" applyFont="1" applyFill="1" applyBorder="1" applyAlignment="1">
      <alignment horizontal="center" vertical="center"/>
      <protection/>
    </xf>
    <xf numFmtId="0" fontId="0" fillId="0" borderId="28" xfId="58" applyFill="1" applyBorder="1">
      <alignment/>
      <protection/>
    </xf>
    <xf numFmtId="0" fontId="7" fillId="0" borderId="29" xfId="58" applyFont="1" applyFill="1" applyBorder="1" applyAlignment="1">
      <alignment horizontal="center" vertical="center"/>
      <protection/>
    </xf>
    <xf numFmtId="0" fontId="7" fillId="0" borderId="28"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0"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0"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1"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0" xfId="58" applyBorder="1" applyAlignment="1">
      <alignment wrapText="1"/>
      <protection/>
    </xf>
    <xf numFmtId="0" fontId="0" fillId="0" borderId="17" xfId="58" applyBorder="1" applyAlignment="1">
      <alignment wrapText="1"/>
      <protection/>
    </xf>
    <xf numFmtId="165"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0"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2" xfId="58" applyFont="1" applyFill="1" applyBorder="1" applyAlignment="1">
      <alignment horizontal="left" vertical="center" wrapText="1"/>
      <protection/>
    </xf>
    <xf numFmtId="0" fontId="0" fillId="0" borderId="33" xfId="58" applyFill="1" applyBorder="1" applyAlignment="1">
      <alignment vertical="center"/>
      <protection/>
    </xf>
    <xf numFmtId="0" fontId="7" fillId="0" borderId="33"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4" xfId="58" applyFont="1" applyFill="1" applyBorder="1" applyAlignment="1">
      <alignment vertical="center"/>
      <protection/>
    </xf>
    <xf numFmtId="2" fontId="11" fillId="0" borderId="34" xfId="58" applyNumberFormat="1" applyFont="1" applyFill="1" applyBorder="1" applyAlignment="1">
      <alignment vertical="center"/>
      <protection/>
    </xf>
    <xf numFmtId="165" fontId="2" fillId="0" borderId="34" xfId="49" applyFont="1" applyFill="1" applyBorder="1" applyAlignment="1">
      <alignment vertical="center"/>
    </xf>
    <xf numFmtId="0" fontId="7" fillId="0" borderId="32" xfId="58" applyFont="1" applyFill="1" applyBorder="1" applyAlignment="1">
      <alignment vertical="center"/>
      <protection/>
    </xf>
    <xf numFmtId="44"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7"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68" fontId="4" fillId="32" borderId="13" xfId="51"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3"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0" fontId="4" fillId="32" borderId="13" xfId="51"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3"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7" fontId="6" fillId="30" borderId="0" xfId="75" applyNumberFormat="1" applyFont="1" applyFill="1" applyBorder="1" applyAlignment="1">
      <alignment/>
    </xf>
    <xf numFmtId="0" fontId="0" fillId="30" borderId="0" xfId="58" applyFill="1" applyBorder="1">
      <alignment/>
      <protection/>
    </xf>
    <xf numFmtId="44" fontId="4" fillId="30" borderId="0" xfId="75" applyFont="1" applyFill="1" applyBorder="1" applyAlignment="1">
      <alignment/>
    </xf>
    <xf numFmtId="44"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5" xfId="0" applyFont="1" applyFill="1" applyBorder="1" applyAlignment="1">
      <alignment horizontal="left" vertical="center"/>
    </xf>
    <xf numFmtId="0" fontId="0" fillId="0" borderId="0" xfId="58" applyAlignment="1">
      <alignment/>
      <protection/>
    </xf>
    <xf numFmtId="164" fontId="25" fillId="0" borderId="0" xfId="58" applyNumberFormat="1" applyFont="1" applyFill="1" applyBorder="1" applyAlignment="1">
      <alignment vertical="center"/>
      <protection/>
    </xf>
    <xf numFmtId="166" fontId="8" fillId="32" borderId="13" xfId="0" applyNumberFormat="1" applyFont="1" applyFill="1" applyBorder="1" applyAlignment="1">
      <alignment vertical="center"/>
    </xf>
    <xf numFmtId="171" fontId="27" fillId="30" borderId="0" xfId="75" applyNumberFormat="1" applyFont="1" applyFill="1" applyBorder="1" applyAlignment="1">
      <alignment horizontal="center" vertical="center"/>
    </xf>
    <xf numFmtId="0" fontId="26"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44" fontId="4" fillId="32" borderId="13" xfId="75" applyNumberFormat="1" applyFont="1" applyFill="1" applyBorder="1" applyAlignment="1">
      <alignment/>
    </xf>
    <xf numFmtId="171" fontId="8" fillId="23" borderId="0" xfId="75" applyNumberFormat="1" applyFont="1" applyFill="1" applyBorder="1" applyAlignment="1">
      <alignment horizontal="left" vertical="center"/>
    </xf>
    <xf numFmtId="165" fontId="6" fillId="33" borderId="35" xfId="75" applyNumberFormat="1" applyFont="1" applyFill="1" applyBorder="1" applyAlignment="1">
      <alignment/>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4" fillId="35" borderId="0" xfId="0" applyFont="1" applyFill="1" applyBorder="1" applyAlignment="1">
      <alignment horizontal="left" vertical="center"/>
    </xf>
    <xf numFmtId="0" fontId="26"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0" fontId="7" fillId="39" borderId="0" xfId="0" applyFont="1" applyFill="1" applyAlignment="1">
      <alignment vertical="center"/>
    </xf>
    <xf numFmtId="0" fontId="28" fillId="30" borderId="0" xfId="0" applyFont="1" applyFill="1" applyAlignment="1">
      <alignment/>
    </xf>
    <xf numFmtId="7" fontId="0" fillId="0" borderId="0" xfId="58" applyNumberFormat="1" applyFill="1" applyBorder="1" applyAlignment="1">
      <alignment vertical="center"/>
      <protection/>
    </xf>
    <xf numFmtId="165" fontId="0" fillId="0" borderId="0" xfId="58" applyNumberFormat="1" applyFill="1" applyBorder="1" applyAlignment="1">
      <alignment vertical="center"/>
      <protection/>
    </xf>
    <xf numFmtId="165" fontId="0" fillId="0" borderId="0" xfId="0" applyNumberFormat="1" applyFill="1" applyBorder="1" applyAlignment="1">
      <alignment vertical="center"/>
    </xf>
    <xf numFmtId="0" fontId="7" fillId="0" borderId="14" xfId="58" applyFont="1" applyFill="1" applyBorder="1" applyAlignment="1">
      <alignment horizontal="left" vertical="center" wrapText="1"/>
      <protection/>
    </xf>
    <xf numFmtId="43" fontId="0" fillId="0" borderId="34" xfId="51" applyFill="1" applyBorder="1" applyAlignment="1">
      <alignment vertical="center"/>
    </xf>
    <xf numFmtId="0" fontId="20" fillId="0" borderId="32" xfId="58" applyFont="1" applyFill="1" applyBorder="1" applyAlignment="1">
      <alignment vertical="center"/>
      <protection/>
    </xf>
    <xf numFmtId="0" fontId="11" fillId="0" borderId="0" xfId="0" applyFont="1" applyAlignment="1">
      <alignment/>
    </xf>
    <xf numFmtId="44" fontId="0" fillId="0" borderId="0" xfId="58" applyNumberFormat="1" applyFill="1" applyBorder="1" applyAlignment="1">
      <alignment vertical="center"/>
      <protection/>
    </xf>
    <xf numFmtId="44" fontId="10" fillId="36" borderId="13" xfId="0" applyNumberFormat="1" applyFont="1" applyFill="1" applyBorder="1" applyAlignment="1">
      <alignment horizontal="left" vertical="center" wrapText="1"/>
    </xf>
    <xf numFmtId="2" fontId="4" fillId="40" borderId="36" xfId="51" applyNumberFormat="1" applyFont="1" applyFill="1" applyBorder="1" applyAlignment="1">
      <alignment horizontal="right" vertical="center"/>
    </xf>
    <xf numFmtId="44" fontId="6" fillId="33" borderId="13" xfId="75" applyNumberFormat="1" applyFont="1" applyFill="1" applyBorder="1" applyAlignment="1">
      <alignment/>
    </xf>
    <xf numFmtId="2" fontId="20" fillId="38" borderId="0" xfId="58" applyNumberFormat="1" applyFont="1" applyFill="1" applyBorder="1" applyAlignment="1">
      <alignment vertical="top"/>
      <protection/>
    </xf>
    <xf numFmtId="0" fontId="20" fillId="35" borderId="0" xfId="58" applyFont="1" applyFill="1" applyBorder="1" applyAlignment="1">
      <alignment horizontal="center" vertical="center"/>
      <protection/>
    </xf>
    <xf numFmtId="0" fontId="0" fillId="0" borderId="11" xfId="0" applyNumberFormat="1" applyBorder="1" applyAlignment="1">
      <alignment/>
    </xf>
    <xf numFmtId="0" fontId="0" fillId="0" borderId="11" xfId="0" applyBorder="1" applyAlignment="1">
      <alignment horizontal="right"/>
    </xf>
    <xf numFmtId="0" fontId="7" fillId="0" borderId="16" xfId="58" applyFont="1" applyFill="1" applyBorder="1" applyAlignment="1">
      <alignment horizontal="center" vertical="center"/>
      <protection/>
    </xf>
    <xf numFmtId="0" fontId="0" fillId="0" borderId="17" xfId="58" applyBorder="1" applyAlignment="1">
      <alignment horizontal="center" vertical="center"/>
      <protection/>
    </xf>
    <xf numFmtId="0" fontId="10" fillId="37" borderId="33" xfId="58" applyFont="1" applyFill="1" applyBorder="1" applyAlignment="1">
      <alignment vertical="center"/>
      <protection/>
    </xf>
    <xf numFmtId="0" fontId="11" fillId="37" borderId="15" xfId="58" applyFont="1" applyFill="1" applyBorder="1" applyAlignment="1">
      <alignment vertical="center"/>
      <protection/>
    </xf>
    <xf numFmtId="0" fontId="10" fillId="37" borderId="33"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7" xfId="58" applyFont="1" applyFill="1" applyBorder="1" applyAlignment="1">
      <alignment horizontal="center" vertical="center"/>
      <protection/>
    </xf>
    <xf numFmtId="49" fontId="25"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10" fillId="38" borderId="0" xfId="0" applyFont="1" applyFill="1" applyAlignment="1">
      <alignment horizontal="center"/>
    </xf>
    <xf numFmtId="0" fontId="2" fillId="38" borderId="0" xfId="0" applyFont="1" applyFill="1" applyAlignment="1">
      <alignment horizontal="center"/>
    </xf>
    <xf numFmtId="0" fontId="25" fillId="30" borderId="0" xfId="0" applyNumberFormat="1" applyFont="1" applyFill="1" applyAlignment="1">
      <alignment horizontal="center" vertical="center"/>
    </xf>
    <xf numFmtId="0" fontId="0" fillId="30" borderId="0" xfId="0" applyFill="1" applyAlignment="1">
      <alignment horizontal="center" vertical="center"/>
    </xf>
    <xf numFmtId="49" fontId="10" fillId="35" borderId="0" xfId="58"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11" xfId="0" applyFont="1" applyFill="1" applyBorder="1" applyAlignment="1">
      <alignment horizontal="center"/>
    </xf>
    <xf numFmtId="0" fontId="0" fillId="0" borderId="11" xfId="0" applyBorder="1" applyAlignment="1">
      <alignment horizontal="center"/>
    </xf>
    <xf numFmtId="0" fontId="2" fillId="23" borderId="41" xfId="0" applyFont="1" applyFill="1" applyBorder="1" applyAlignment="1">
      <alignment horizontal="center"/>
    </xf>
    <xf numFmtId="0" fontId="0" fillId="0" borderId="0" xfId="0" applyAlignment="1">
      <alignment horizontal="center"/>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42" xfId="0" applyFill="1" applyBorder="1" applyAlignment="1">
      <alignment horizontal="center"/>
    </xf>
    <xf numFmtId="0" fontId="0" fillId="30" borderId="0" xfId="58" applyFill="1" applyBorder="1" applyAlignment="1">
      <alignment horizontal="left" vertical="top"/>
      <protection/>
    </xf>
  </cellXfs>
  <cellStyles count="67">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Comma [0]" xfId="45"/>
    <cellStyle name="Eingabe" xfId="46"/>
    <cellStyle name="Ergebnis" xfId="47"/>
    <cellStyle name="Erklärender Text" xfId="48"/>
    <cellStyle name="Euro" xfId="49"/>
    <cellStyle name="Gut" xfId="50"/>
    <cellStyle name="Comma"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18.emf" /><Relationship Id="rId5" Type="http://schemas.openxmlformats.org/officeDocument/2006/relationships/image" Target="../media/image9.emf" /><Relationship Id="rId6" Type="http://schemas.openxmlformats.org/officeDocument/2006/relationships/image" Target="../media/image5.emf" /><Relationship Id="rId7" Type="http://schemas.openxmlformats.org/officeDocument/2006/relationships/image" Target="../media/image10.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15.emf" /><Relationship Id="rId11" Type="http://schemas.openxmlformats.org/officeDocument/2006/relationships/image" Target="../media/image17.emf" /><Relationship Id="rId12" Type="http://schemas.openxmlformats.org/officeDocument/2006/relationships/image" Target="../media/image1.emf" /><Relationship Id="rId13" Type="http://schemas.openxmlformats.org/officeDocument/2006/relationships/image" Target="../media/image14.emf" /><Relationship Id="rId14" Type="http://schemas.openxmlformats.org/officeDocument/2006/relationships/image" Target="../media/image6.emf" /><Relationship Id="rId15" Type="http://schemas.openxmlformats.org/officeDocument/2006/relationships/image" Target="../media/image7.emf" /><Relationship Id="rId16" Type="http://schemas.openxmlformats.org/officeDocument/2006/relationships/image" Target="../media/image13.emf" /><Relationship Id="rId17"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895350</xdr:colOff>
      <xdr:row>4</xdr:row>
      <xdr:rowOff>219075</xdr:rowOff>
    </xdr:to>
    <xdr:pic>
      <xdr:nvPicPr>
        <xdr:cNvPr id="1" name="ComboBox8"/>
        <xdr:cNvPicPr preferRelativeResize="1">
          <a:picLocks noChangeAspect="1"/>
        </xdr:cNvPicPr>
      </xdr:nvPicPr>
      <xdr:blipFill>
        <a:blip r:embed="rId1"/>
        <a:stretch>
          <a:fillRect/>
        </a:stretch>
      </xdr:blipFill>
      <xdr:spPr>
        <a:xfrm>
          <a:off x="3276600" y="762000"/>
          <a:ext cx="819150" cy="209550"/>
        </a:xfrm>
        <a:prstGeom prst="rect">
          <a:avLst/>
        </a:prstGeom>
        <a:noFill/>
        <a:ln w="9525" cmpd="sng">
          <a:noFill/>
        </a:ln>
      </xdr:spPr>
    </xdr:pic>
    <xdr:clientData/>
  </xdr:twoCellAnchor>
  <xdr:twoCellAnchor editAs="oneCell">
    <xdr:from>
      <xdr:col>2</xdr:col>
      <xdr:colOff>57150</xdr:colOff>
      <xdr:row>6</xdr:row>
      <xdr:rowOff>9525</xdr:rowOff>
    </xdr:from>
    <xdr:to>
      <xdr:col>2</xdr:col>
      <xdr:colOff>552450</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66800"/>
          <a:ext cx="495300" cy="219075"/>
        </a:xfrm>
        <a:prstGeom prst="rect">
          <a:avLst/>
        </a:prstGeom>
        <a:noFill/>
        <a:ln w="9525" cmpd="sng">
          <a:noFill/>
        </a:ln>
      </xdr:spPr>
    </xdr:pic>
    <xdr:clientData/>
  </xdr:twoCellAnchor>
  <xdr:twoCellAnchor editAs="oneCell">
    <xdr:from>
      <xdr:col>2</xdr:col>
      <xdr:colOff>57150</xdr:colOff>
      <xdr:row>8</xdr:row>
      <xdr:rowOff>9525</xdr:rowOff>
    </xdr:from>
    <xdr:to>
      <xdr:col>3</xdr:col>
      <xdr:colOff>66675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71600"/>
          <a:ext cx="10953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552450</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76400"/>
          <a:ext cx="495300"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552450</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81200"/>
          <a:ext cx="495300" cy="228600"/>
        </a:xfrm>
        <a:prstGeom prst="rect">
          <a:avLst/>
        </a:prstGeom>
        <a:noFill/>
        <a:ln w="9525" cmpd="sng">
          <a:noFill/>
        </a:ln>
      </xdr:spPr>
    </xdr:pic>
    <xdr:clientData/>
  </xdr:twoCellAnchor>
  <xdr:twoCellAnchor editAs="oneCell">
    <xdr:from>
      <xdr:col>2</xdr:col>
      <xdr:colOff>38100</xdr:colOff>
      <xdr:row>16</xdr:row>
      <xdr:rowOff>9525</xdr:rowOff>
    </xdr:from>
    <xdr:to>
      <xdr:col>3</xdr:col>
      <xdr:colOff>38100</xdr:colOff>
      <xdr:row>16</xdr:row>
      <xdr:rowOff>209550</xdr:rowOff>
    </xdr:to>
    <xdr:pic>
      <xdr:nvPicPr>
        <xdr:cNvPr id="6" name="ComboBox5"/>
        <xdr:cNvPicPr preferRelativeResize="1">
          <a:picLocks noChangeAspect="1"/>
        </xdr:cNvPicPr>
      </xdr:nvPicPr>
      <xdr:blipFill>
        <a:blip r:embed="rId6"/>
        <a:stretch>
          <a:fillRect/>
        </a:stretch>
      </xdr:blipFill>
      <xdr:spPr>
        <a:xfrm>
          <a:off x="3238500" y="2628900"/>
          <a:ext cx="1085850" cy="200025"/>
        </a:xfrm>
        <a:prstGeom prst="rect">
          <a:avLst/>
        </a:prstGeom>
        <a:noFill/>
        <a:ln w="9525" cmpd="sng">
          <a:noFill/>
        </a:ln>
      </xdr:spPr>
    </xdr:pic>
    <xdr:clientData/>
  </xdr:twoCellAnchor>
  <xdr:twoCellAnchor editAs="oneCell">
    <xdr:from>
      <xdr:col>2</xdr:col>
      <xdr:colOff>38100</xdr:colOff>
      <xdr:row>14</xdr:row>
      <xdr:rowOff>0</xdr:rowOff>
    </xdr:from>
    <xdr:to>
      <xdr:col>2</xdr:col>
      <xdr:colOff>200025</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314575"/>
          <a:ext cx="161925"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219075</xdr:colOff>
      <xdr:row>15</xdr:row>
      <xdr:rowOff>19050</xdr:rowOff>
    </xdr:to>
    <xdr:pic>
      <xdr:nvPicPr>
        <xdr:cNvPr id="8" name="CheckBox3"/>
        <xdr:cNvPicPr preferRelativeResize="1">
          <a:picLocks noChangeAspect="1"/>
        </xdr:cNvPicPr>
      </xdr:nvPicPr>
      <xdr:blipFill>
        <a:blip r:embed="rId8"/>
        <a:stretch>
          <a:fillRect/>
        </a:stretch>
      </xdr:blipFill>
      <xdr:spPr>
        <a:xfrm>
          <a:off x="4362450" y="2343150"/>
          <a:ext cx="142875" cy="238125"/>
        </a:xfrm>
        <a:prstGeom prst="rect">
          <a:avLst/>
        </a:prstGeom>
        <a:noFill/>
        <a:ln w="9525" cmpd="sng">
          <a:noFill/>
        </a:ln>
      </xdr:spPr>
    </xdr:pic>
    <xdr:clientData/>
  </xdr:twoCellAnchor>
  <xdr:twoCellAnchor editAs="oneCell">
    <xdr:from>
      <xdr:col>2</xdr:col>
      <xdr:colOff>9525</xdr:colOff>
      <xdr:row>28</xdr:row>
      <xdr:rowOff>228600</xdr:rowOff>
    </xdr:from>
    <xdr:to>
      <xdr:col>4</xdr:col>
      <xdr:colOff>104775</xdr:colOff>
      <xdr:row>29</xdr:row>
      <xdr:rowOff>238125</xdr:rowOff>
    </xdr:to>
    <xdr:pic>
      <xdr:nvPicPr>
        <xdr:cNvPr id="9" name="CheckBox5"/>
        <xdr:cNvPicPr preferRelativeResize="1">
          <a:picLocks noChangeAspect="1"/>
        </xdr:cNvPicPr>
      </xdr:nvPicPr>
      <xdr:blipFill>
        <a:blip r:embed="rId9"/>
        <a:stretch>
          <a:fillRect/>
        </a:stretch>
      </xdr:blipFill>
      <xdr:spPr>
        <a:xfrm>
          <a:off x="3209925" y="4905375"/>
          <a:ext cx="2133600" cy="27622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171450</xdr:colOff>
      <xdr:row>27</xdr:row>
      <xdr:rowOff>190500</xdr:rowOff>
    </xdr:to>
    <xdr:pic>
      <xdr:nvPicPr>
        <xdr:cNvPr id="10" name="CheckBox4"/>
        <xdr:cNvPicPr preferRelativeResize="1">
          <a:picLocks noChangeAspect="1"/>
        </xdr:cNvPicPr>
      </xdr:nvPicPr>
      <xdr:blipFill>
        <a:blip r:embed="rId10"/>
        <a:stretch>
          <a:fillRect/>
        </a:stretch>
      </xdr:blipFill>
      <xdr:spPr>
        <a:xfrm>
          <a:off x="3228975" y="4429125"/>
          <a:ext cx="142875" cy="161925"/>
        </a:xfrm>
        <a:prstGeom prst="rect">
          <a:avLst/>
        </a:prstGeom>
        <a:noFill/>
        <a:ln w="9525" cmpd="sng">
          <a:noFill/>
        </a:ln>
      </xdr:spPr>
    </xdr:pic>
    <xdr:clientData/>
  </xdr:twoCellAnchor>
  <xdr:twoCellAnchor editAs="oneCell">
    <xdr:from>
      <xdr:col>2</xdr:col>
      <xdr:colOff>28575</xdr:colOff>
      <xdr:row>28</xdr:row>
      <xdr:rowOff>28575</xdr:rowOff>
    </xdr:from>
    <xdr:to>
      <xdr:col>2</xdr:col>
      <xdr:colOff>171450</xdr:colOff>
      <xdr:row>28</xdr:row>
      <xdr:rowOff>190500</xdr:rowOff>
    </xdr:to>
    <xdr:pic>
      <xdr:nvPicPr>
        <xdr:cNvPr id="11" name="CheckBox6"/>
        <xdr:cNvPicPr preferRelativeResize="1">
          <a:picLocks noChangeAspect="1"/>
        </xdr:cNvPicPr>
      </xdr:nvPicPr>
      <xdr:blipFill>
        <a:blip r:embed="rId11"/>
        <a:stretch>
          <a:fillRect/>
        </a:stretch>
      </xdr:blipFill>
      <xdr:spPr>
        <a:xfrm>
          <a:off x="3228975" y="4705350"/>
          <a:ext cx="142875"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267700" y="3257550"/>
          <a:ext cx="1104900" cy="190500"/>
        </a:xfrm>
        <a:prstGeom prst="rect">
          <a:avLst/>
        </a:prstGeom>
        <a:noFill/>
        <a:ln w="9525" cmpd="sng">
          <a:noFill/>
        </a:ln>
      </xdr:spPr>
    </xdr:pic>
    <xdr:clientData/>
  </xdr:twoCellAnchor>
  <xdr:twoCellAnchor editAs="oneCell">
    <xdr:from>
      <xdr:col>5</xdr:col>
      <xdr:colOff>2409825</xdr:colOff>
      <xdr:row>29</xdr:row>
      <xdr:rowOff>28575</xdr:rowOff>
    </xdr:from>
    <xdr:to>
      <xdr:col>5</xdr:col>
      <xdr:colOff>2609850</xdr:colOff>
      <xdr:row>29</xdr:row>
      <xdr:rowOff>285750</xdr:rowOff>
    </xdr:to>
    <xdr:pic>
      <xdr:nvPicPr>
        <xdr:cNvPr id="13" name="CheckBox7"/>
        <xdr:cNvPicPr preferRelativeResize="1">
          <a:picLocks noChangeAspect="1"/>
        </xdr:cNvPicPr>
      </xdr:nvPicPr>
      <xdr:blipFill>
        <a:blip r:embed="rId13"/>
        <a:stretch>
          <a:fillRect/>
        </a:stretch>
      </xdr:blipFill>
      <xdr:spPr>
        <a:xfrm>
          <a:off x="7896225" y="4972050"/>
          <a:ext cx="20002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209550</xdr:colOff>
      <xdr:row>8</xdr:row>
      <xdr:rowOff>209550</xdr:rowOff>
    </xdr:to>
    <xdr:pic>
      <xdr:nvPicPr>
        <xdr:cNvPr id="14" name="CheckBox8"/>
        <xdr:cNvPicPr preferRelativeResize="1">
          <a:picLocks noChangeAspect="1"/>
        </xdr:cNvPicPr>
      </xdr:nvPicPr>
      <xdr:blipFill>
        <a:blip r:embed="rId14"/>
        <a:stretch>
          <a:fillRect/>
        </a:stretch>
      </xdr:blipFill>
      <xdr:spPr>
        <a:xfrm>
          <a:off x="10925175" y="1409700"/>
          <a:ext cx="142875" cy="161925"/>
        </a:xfrm>
        <a:prstGeom prst="rect">
          <a:avLst/>
        </a:prstGeom>
        <a:noFill/>
        <a:ln w="9525" cmpd="sng">
          <a:noFill/>
        </a:ln>
      </xdr:spPr>
    </xdr:pic>
    <xdr:clientData/>
  </xdr:twoCellAnchor>
  <xdr:twoCellAnchor editAs="absolute">
    <xdr:from>
      <xdr:col>6</xdr:col>
      <xdr:colOff>85725</xdr:colOff>
      <xdr:row>28</xdr:row>
      <xdr:rowOff>114300</xdr:rowOff>
    </xdr:from>
    <xdr:to>
      <xdr:col>8</xdr:col>
      <xdr:colOff>19050</xdr:colOff>
      <xdr:row>29</xdr:row>
      <xdr:rowOff>190500</xdr:rowOff>
    </xdr:to>
    <xdr:pic>
      <xdr:nvPicPr>
        <xdr:cNvPr id="15" name="CommandButton1"/>
        <xdr:cNvPicPr preferRelativeResize="1">
          <a:picLocks noChangeAspect="1"/>
        </xdr:cNvPicPr>
      </xdr:nvPicPr>
      <xdr:blipFill>
        <a:blip r:embed="rId15"/>
        <a:stretch>
          <a:fillRect/>
        </a:stretch>
      </xdr:blipFill>
      <xdr:spPr>
        <a:xfrm>
          <a:off x="9791700" y="4791075"/>
          <a:ext cx="2200275" cy="342900"/>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114300</xdr:colOff>
      <xdr:row>1</xdr:row>
      <xdr:rowOff>209550</xdr:rowOff>
    </xdr:to>
    <xdr:pic>
      <xdr:nvPicPr>
        <xdr:cNvPr id="16" name="CheckBox2"/>
        <xdr:cNvPicPr preferRelativeResize="1">
          <a:picLocks noChangeAspect="1"/>
        </xdr:cNvPicPr>
      </xdr:nvPicPr>
      <xdr:blipFill>
        <a:blip r:embed="rId16"/>
        <a:stretch>
          <a:fillRect/>
        </a:stretch>
      </xdr:blipFill>
      <xdr:spPr>
        <a:xfrm>
          <a:off x="15030450" y="104775"/>
          <a:ext cx="142875" cy="161925"/>
        </a:xfrm>
        <a:prstGeom prst="rect">
          <a:avLst/>
        </a:prstGeom>
        <a:noFill/>
        <a:ln w="9525" cmpd="sng">
          <a:noFill/>
        </a:ln>
      </xdr:spPr>
    </xdr:pic>
    <xdr:clientData/>
  </xdr:twoCellAnchor>
  <xdr:twoCellAnchor>
    <xdr:from>
      <xdr:col>5</xdr:col>
      <xdr:colOff>104775</xdr:colOff>
      <xdr:row>27</xdr:row>
      <xdr:rowOff>28575</xdr:rowOff>
    </xdr:from>
    <xdr:to>
      <xdr:col>5</xdr:col>
      <xdr:colOff>2676525</xdr:colOff>
      <xdr:row>27</xdr:row>
      <xdr:rowOff>247650</xdr:rowOff>
    </xdr:to>
    <xdr:pic>
      <xdr:nvPicPr>
        <xdr:cNvPr id="17" name="CheckBox9"/>
        <xdr:cNvPicPr preferRelativeResize="1">
          <a:picLocks noChangeAspect="1"/>
        </xdr:cNvPicPr>
      </xdr:nvPicPr>
      <xdr:blipFill>
        <a:blip r:embed="rId17"/>
        <a:stretch>
          <a:fillRect/>
        </a:stretch>
      </xdr:blipFill>
      <xdr:spPr>
        <a:xfrm>
          <a:off x="5591175" y="4429125"/>
          <a:ext cx="2571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70"/>
  <sheetViews>
    <sheetView showGridLines="0" tabSelected="1" zoomScalePageLayoutView="0" workbookViewId="0" topLeftCell="A1">
      <selection activeCell="B4" sqref="B4"/>
    </sheetView>
  </sheetViews>
  <sheetFormatPr defaultColWidth="11.421875" defaultRowHeight="12.75"/>
  <cols>
    <col min="1" max="1" width="5.28125" style="63" customWidth="1"/>
    <col min="2" max="2" width="42.7109375" style="128" customWidth="1"/>
    <col min="3" max="3" width="16.28125" style="112" customWidth="1"/>
    <col min="4" max="4" width="14.28125" style="63" customWidth="1"/>
    <col min="5" max="5" width="3.7109375" style="63" customWidth="1"/>
    <col min="6" max="6" width="63.28125" style="63" bestFit="1" customWidth="1"/>
    <col min="7" max="7" width="17.28125" style="127" customWidth="1"/>
    <col min="8" max="8" width="16.7109375" style="63" customWidth="1"/>
    <col min="9" max="9" width="11.140625" style="78" customWidth="1"/>
    <col min="10" max="10" width="16.57421875" style="78" customWidth="1"/>
    <col min="11" max="11" width="3.421875" style="78" customWidth="1"/>
    <col min="12" max="13" width="15.140625" style="63" customWidth="1"/>
    <col min="14" max="14" width="12.00390625" style="63" bestFit="1" customWidth="1"/>
    <col min="15" max="15" width="16.7109375" style="63" customWidth="1"/>
    <col min="16" max="17" width="15.140625" style="63" bestFit="1" customWidth="1"/>
    <col min="18" max="16384" width="11.421875" style="63" customWidth="1"/>
  </cols>
  <sheetData>
    <row r="1" spans="2:8" ht="4.5" customHeight="1" thickBot="1">
      <c r="B1" s="74"/>
      <c r="C1" s="75"/>
      <c r="D1" s="76"/>
      <c r="E1" s="76"/>
      <c r="F1" s="76"/>
      <c r="G1" s="77"/>
      <c r="H1" s="76"/>
    </row>
    <row r="2" spans="1:17" ht="19.5" customHeight="1">
      <c r="A2" s="78"/>
      <c r="B2" s="139" t="s">
        <v>135</v>
      </c>
      <c r="C2" s="140" t="s">
        <v>35</v>
      </c>
      <c r="D2" s="141"/>
      <c r="E2" s="141"/>
      <c r="F2" s="142" t="s">
        <v>82</v>
      </c>
      <c r="G2" s="180"/>
      <c r="H2" s="200" t="s">
        <v>136</v>
      </c>
      <c r="I2" s="179"/>
      <c r="J2" s="80" t="s">
        <v>96</v>
      </c>
      <c r="K2" s="81"/>
      <c r="L2" s="82" t="s">
        <v>89</v>
      </c>
      <c r="M2" s="83" t="s">
        <v>94</v>
      </c>
      <c r="N2" s="84"/>
      <c r="O2" s="85"/>
      <c r="P2" s="86"/>
      <c r="Q2" s="78"/>
    </row>
    <row r="3" spans="1:17" ht="18" customHeight="1">
      <c r="A3" s="78"/>
      <c r="B3" s="183" t="s">
        <v>138</v>
      </c>
      <c r="C3" s="184"/>
      <c r="D3" s="185"/>
      <c r="E3" s="78"/>
      <c r="F3" s="181"/>
      <c r="G3" s="199"/>
      <c r="H3" s="182"/>
      <c r="I3" s="178"/>
      <c r="J3" s="89"/>
      <c r="K3" s="90"/>
      <c r="L3" s="38"/>
      <c r="M3" s="36"/>
      <c r="O3" s="78"/>
      <c r="P3" s="78"/>
      <c r="Q3" s="78"/>
    </row>
    <row r="4" spans="1:17" ht="17.25" customHeight="1" thickBot="1">
      <c r="A4" s="78"/>
      <c r="B4" s="238" t="s">
        <v>139</v>
      </c>
      <c r="C4" s="149"/>
      <c r="D4" s="149"/>
      <c r="E4" s="149"/>
      <c r="F4" s="149"/>
      <c r="G4" s="92"/>
      <c r="H4" s="87"/>
      <c r="J4" s="89"/>
      <c r="K4" s="90"/>
      <c r="L4" s="50"/>
      <c r="M4" s="51"/>
      <c r="O4" s="78"/>
      <c r="P4" s="78"/>
      <c r="Q4" s="78"/>
    </row>
    <row r="5" spans="1:17" ht="19.5" customHeight="1" thickBot="1">
      <c r="A5" s="78"/>
      <c r="B5" s="93" t="s">
        <v>31</v>
      </c>
      <c r="C5" s="87"/>
      <c r="D5" s="87"/>
      <c r="E5" s="87"/>
      <c r="F5" s="79" t="s">
        <v>52</v>
      </c>
      <c r="G5" s="66">
        <v>5000</v>
      </c>
      <c r="H5" s="94" t="s">
        <v>97</v>
      </c>
      <c r="J5" s="58">
        <v>0</v>
      </c>
      <c r="K5" s="90"/>
      <c r="L5" s="53">
        <v>5000</v>
      </c>
      <c r="M5" s="95" t="s">
        <v>90</v>
      </c>
      <c r="N5" s="84" t="b">
        <v>0</v>
      </c>
      <c r="O5" s="72"/>
      <c r="P5" s="72"/>
      <c r="Q5" s="72"/>
    </row>
    <row r="6" spans="1:17" ht="4.5" customHeight="1">
      <c r="A6" s="78"/>
      <c r="B6" s="93"/>
      <c r="C6" s="87"/>
      <c r="D6" s="87"/>
      <c r="E6" s="87"/>
      <c r="F6" s="96"/>
      <c r="G6" s="26"/>
      <c r="H6" s="87"/>
      <c r="J6" s="89"/>
      <c r="K6" s="90"/>
      <c r="L6" s="35"/>
      <c r="M6" s="36"/>
      <c r="N6" s="97"/>
      <c r="O6" s="78"/>
      <c r="P6" s="78"/>
      <c r="Q6" s="78"/>
    </row>
    <row r="7" spans="1:17" ht="19.5" customHeight="1">
      <c r="A7" s="78"/>
      <c r="B7" s="93" t="s">
        <v>13</v>
      </c>
      <c r="C7" s="87"/>
      <c r="D7" s="87"/>
      <c r="E7" s="87"/>
      <c r="F7" s="79" t="s">
        <v>125</v>
      </c>
      <c r="G7" s="18">
        <v>0</v>
      </c>
      <c r="H7" s="18">
        <v>0</v>
      </c>
      <c r="J7" s="89"/>
      <c r="K7" s="90"/>
      <c r="L7" s="38"/>
      <c r="M7" s="36"/>
      <c r="N7" s="97"/>
      <c r="O7" s="78"/>
      <c r="P7" s="78"/>
      <c r="Q7" s="78"/>
    </row>
    <row r="8" spans="1:17" ht="4.5" customHeight="1">
      <c r="A8" s="78"/>
      <c r="B8" s="93"/>
      <c r="C8" s="87"/>
      <c r="D8" s="87"/>
      <c r="E8" s="87"/>
      <c r="F8" s="79"/>
      <c r="G8" s="26"/>
      <c r="H8" s="87"/>
      <c r="J8" s="89"/>
      <c r="K8" s="90"/>
      <c r="L8" s="39"/>
      <c r="M8" s="36"/>
      <c r="N8" s="97"/>
      <c r="O8" s="78"/>
      <c r="P8" s="78"/>
      <c r="Q8" s="78"/>
    </row>
    <row r="9" spans="1:17" ht="19.5" customHeight="1">
      <c r="A9" s="78"/>
      <c r="B9" s="93" t="s">
        <v>32</v>
      </c>
      <c r="C9" s="87"/>
      <c r="D9" s="87"/>
      <c r="E9" s="87"/>
      <c r="F9" s="79" t="s">
        <v>56</v>
      </c>
      <c r="G9" s="18">
        <v>0</v>
      </c>
      <c r="H9" s="87" t="s">
        <v>112</v>
      </c>
      <c r="J9" s="89"/>
      <c r="K9" s="90"/>
      <c r="L9" s="38"/>
      <c r="M9" s="36"/>
      <c r="N9" s="97"/>
      <c r="O9" s="78"/>
      <c r="P9" s="78"/>
      <c r="Q9" s="78"/>
    </row>
    <row r="10" spans="1:14" ht="4.5" customHeight="1">
      <c r="A10" s="78"/>
      <c r="B10" s="93"/>
      <c r="C10" s="87"/>
      <c r="D10" s="87"/>
      <c r="E10" s="87"/>
      <c r="F10" s="79"/>
      <c r="G10" s="26"/>
      <c r="H10" s="87"/>
      <c r="J10" s="89"/>
      <c r="K10" s="90"/>
      <c r="L10" s="40"/>
      <c r="M10" s="36"/>
      <c r="N10" s="97"/>
    </row>
    <row r="11" spans="1:15" ht="19.5" customHeight="1">
      <c r="A11" s="78"/>
      <c r="B11" s="93" t="s">
        <v>33</v>
      </c>
      <c r="C11" s="87"/>
      <c r="D11" s="87"/>
      <c r="E11" s="87"/>
      <c r="F11" s="79" t="s">
        <v>84</v>
      </c>
      <c r="G11" s="18">
        <v>0</v>
      </c>
      <c r="H11" s="175">
        <v>0</v>
      </c>
      <c r="J11" s="98"/>
      <c r="K11" s="90"/>
      <c r="L11" s="38"/>
      <c r="M11" s="36"/>
      <c r="N11" s="97"/>
      <c r="O11" s="97"/>
    </row>
    <row r="12" spans="1:14" ht="4.5" customHeight="1" thickBot="1">
      <c r="A12" s="78"/>
      <c r="B12" s="93"/>
      <c r="C12" s="87"/>
      <c r="D12" s="87"/>
      <c r="E12" s="87"/>
      <c r="F12" s="96"/>
      <c r="G12" s="26"/>
      <c r="H12" s="87"/>
      <c r="J12" s="89"/>
      <c r="K12" s="90"/>
      <c r="L12" s="35"/>
      <c r="M12" s="36"/>
      <c r="N12" s="97"/>
    </row>
    <row r="13" spans="1:14" ht="16.5" customHeight="1" thickBot="1">
      <c r="A13" s="78"/>
      <c r="B13" s="93" t="s">
        <v>3</v>
      </c>
      <c r="C13" s="99" t="s">
        <v>74</v>
      </c>
      <c r="D13" s="100"/>
      <c r="E13" s="87"/>
      <c r="F13" s="135" t="s">
        <v>58</v>
      </c>
      <c r="G13" s="67"/>
      <c r="H13" s="24">
        <f>G5+G7+G9+G11+J5-H7</f>
        <v>5000</v>
      </c>
      <c r="J13" s="59">
        <v>0</v>
      </c>
      <c r="K13" s="90"/>
      <c r="L13" s="52">
        <f>L5/12</f>
        <v>416.6666666666667</v>
      </c>
      <c r="M13" s="101" t="s">
        <v>102</v>
      </c>
      <c r="N13" s="97"/>
    </row>
    <row r="14" spans="1:14" ht="10.5" customHeight="1">
      <c r="A14" s="78"/>
      <c r="B14" s="93"/>
      <c r="C14" s="100"/>
      <c r="D14" s="100"/>
      <c r="E14" s="87"/>
      <c r="F14" s="102" t="s">
        <v>117</v>
      </c>
      <c r="G14" s="92"/>
      <c r="H14" s="16"/>
      <c r="J14" s="89"/>
      <c r="K14" s="90"/>
      <c r="L14" s="35"/>
      <c r="M14" s="36"/>
      <c r="N14" s="97"/>
    </row>
    <row r="15" spans="1:14" ht="19.5" customHeight="1">
      <c r="A15" s="78"/>
      <c r="B15" s="134" t="s">
        <v>34</v>
      </c>
      <c r="C15" s="134" t="s">
        <v>99</v>
      </c>
      <c r="D15" s="87"/>
      <c r="E15" s="87"/>
      <c r="F15" s="214" t="s">
        <v>130</v>
      </c>
      <c r="G15" s="215"/>
      <c r="H15" s="215"/>
      <c r="J15" s="89"/>
      <c r="K15" s="90"/>
      <c r="L15" s="38"/>
      <c r="M15" s="36"/>
      <c r="N15" s="97"/>
    </row>
    <row r="16" spans="1:14" ht="4.5" customHeight="1">
      <c r="A16" s="78"/>
      <c r="B16" s="93"/>
      <c r="C16" s="87"/>
      <c r="D16" s="87"/>
      <c r="E16" s="87"/>
      <c r="F16" s="87"/>
      <c r="G16" s="92"/>
      <c r="H16" s="87"/>
      <c r="J16" s="89"/>
      <c r="K16" s="90"/>
      <c r="L16" s="38"/>
      <c r="M16" s="36"/>
      <c r="N16" s="97"/>
    </row>
    <row r="17" spans="1:14" ht="19.5" customHeight="1">
      <c r="A17" s="78"/>
      <c r="B17" s="93" t="s">
        <v>100</v>
      </c>
      <c r="D17" s="93"/>
      <c r="E17" s="87"/>
      <c r="F17" s="79" t="str">
        <f>"PKW geldwerter Vorteil "&amp;IF(Parameter!A5=1," bei Fahrtkostenpauschalierung","")</f>
        <v>PKW geldwerter Vorteil </v>
      </c>
      <c r="G17" s="79"/>
      <c r="H17" s="19">
        <v>664</v>
      </c>
      <c r="J17" s="89"/>
      <c r="K17" s="90"/>
      <c r="L17" s="38"/>
      <c r="M17" s="36"/>
      <c r="N17" s="97"/>
    </row>
    <row r="18" spans="1:14" ht="4.5" customHeight="1">
      <c r="A18" s="78"/>
      <c r="B18" s="93"/>
      <c r="C18" s="87"/>
      <c r="D18" s="87"/>
      <c r="E18" s="87"/>
      <c r="F18" s="79"/>
      <c r="G18" s="79"/>
      <c r="H18" s="16"/>
      <c r="J18" s="89"/>
      <c r="K18" s="90"/>
      <c r="L18" s="35"/>
      <c r="M18" s="36"/>
      <c r="N18" s="97"/>
    </row>
    <row r="19" spans="1:14" ht="19.5" customHeight="1">
      <c r="A19" s="78"/>
      <c r="B19" s="93" t="s">
        <v>115</v>
      </c>
      <c r="C19" s="18">
        <v>0</v>
      </c>
      <c r="D19" s="87"/>
      <c r="E19" s="87"/>
      <c r="F19" s="79" t="s">
        <v>60</v>
      </c>
      <c r="G19" s="18">
        <v>40000</v>
      </c>
      <c r="H19" s="87"/>
      <c r="J19" s="89"/>
      <c r="K19" s="90"/>
      <c r="L19" s="38"/>
      <c r="M19" s="42"/>
      <c r="N19" s="41"/>
    </row>
    <row r="20" spans="1:14" ht="4.5" customHeight="1">
      <c r="A20" s="78"/>
      <c r="B20" s="93"/>
      <c r="C20" s="87"/>
      <c r="D20" s="87"/>
      <c r="E20" s="87"/>
      <c r="F20" s="79"/>
      <c r="G20" s="79"/>
      <c r="H20" s="87"/>
      <c r="J20" s="89"/>
      <c r="K20" s="90"/>
      <c r="L20" s="35"/>
      <c r="M20" s="42"/>
      <c r="N20" s="41"/>
    </row>
    <row r="21" spans="1:14" ht="19.5" customHeight="1">
      <c r="A21" s="78"/>
      <c r="B21" s="93" t="s">
        <v>5</v>
      </c>
      <c r="C21" s="147">
        <v>14.6</v>
      </c>
      <c r="D21" s="103" t="s">
        <v>108</v>
      </c>
      <c r="E21" s="87"/>
      <c r="F21" s="79" t="s">
        <v>61</v>
      </c>
      <c r="G21" s="22">
        <v>22</v>
      </c>
      <c r="H21" s="166"/>
      <c r="I21" s="165"/>
      <c r="J21" s="89"/>
      <c r="K21" s="90"/>
      <c r="L21" s="38"/>
      <c r="M21" s="42"/>
      <c r="N21" s="41"/>
    </row>
    <row r="22" spans="1:14" ht="4.5" customHeight="1">
      <c r="A22" s="78"/>
      <c r="B22" s="93"/>
      <c r="C22" s="27"/>
      <c r="D22" s="87"/>
      <c r="E22" s="87"/>
      <c r="F22" s="79"/>
      <c r="G22" s="79"/>
      <c r="H22" s="165"/>
      <c r="I22" s="165"/>
      <c r="J22" s="104"/>
      <c r="K22" s="105"/>
      <c r="L22" s="35"/>
      <c r="M22" s="42"/>
      <c r="N22" s="41"/>
    </row>
    <row r="23" spans="1:14" ht="19.5" customHeight="1">
      <c r="A23" s="78"/>
      <c r="B23" s="191" t="s">
        <v>132</v>
      </c>
      <c r="C23" s="197">
        <v>0.9</v>
      </c>
      <c r="D23" s="193" t="s">
        <v>133</v>
      </c>
      <c r="E23" s="87"/>
      <c r="F23" s="79"/>
      <c r="G23" s="79"/>
      <c r="H23" s="165"/>
      <c r="I23" s="165"/>
      <c r="J23" s="104"/>
      <c r="K23" s="105"/>
      <c r="L23" s="35"/>
      <c r="M23" s="42"/>
      <c r="N23" s="41"/>
    </row>
    <row r="24" spans="1:14" ht="4.5" customHeight="1">
      <c r="A24" s="78"/>
      <c r="B24" s="93"/>
      <c r="C24" s="192"/>
      <c r="D24" s="87"/>
      <c r="E24" s="87"/>
      <c r="F24" s="79"/>
      <c r="G24" s="79"/>
      <c r="H24" s="165"/>
      <c r="I24" s="165"/>
      <c r="J24" s="104"/>
      <c r="K24" s="105"/>
      <c r="L24" s="35"/>
      <c r="M24" s="42"/>
      <c r="N24" s="41"/>
    </row>
    <row r="25" spans="1:14" ht="19.5" customHeight="1">
      <c r="A25" s="78"/>
      <c r="B25" s="93" t="s">
        <v>114</v>
      </c>
      <c r="C25" s="133">
        <v>1</v>
      </c>
      <c r="D25" s="87"/>
      <c r="E25" s="87"/>
      <c r="F25" s="79" t="s">
        <v>116</v>
      </c>
      <c r="G25" s="18">
        <v>0</v>
      </c>
      <c r="H25" s="188"/>
      <c r="J25" s="98"/>
      <c r="K25" s="90"/>
      <c r="L25" s="38"/>
      <c r="M25" s="42"/>
      <c r="N25" s="41"/>
    </row>
    <row r="26" spans="1:14" ht="5.25" customHeight="1">
      <c r="A26" s="78"/>
      <c r="D26" s="87"/>
      <c r="E26" s="87"/>
      <c r="F26" s="79"/>
      <c r="G26" s="79"/>
      <c r="H26" s="188"/>
      <c r="J26" s="89"/>
      <c r="K26" s="90"/>
      <c r="L26" s="35"/>
      <c r="M26" s="36"/>
      <c r="N26" s="97"/>
    </row>
    <row r="27" spans="1:14" ht="19.5" customHeight="1">
      <c r="A27" s="78"/>
      <c r="B27" s="93" t="s">
        <v>71</v>
      </c>
      <c r="C27" s="18">
        <v>0</v>
      </c>
      <c r="D27" s="87"/>
      <c r="E27" s="87"/>
      <c r="F27" s="135" t="s">
        <v>63</v>
      </c>
      <c r="G27" s="79"/>
      <c r="H27" s="106">
        <f>H13+H17</f>
        <v>5664</v>
      </c>
      <c r="J27" s="98"/>
      <c r="K27" s="90"/>
      <c r="L27" s="38"/>
      <c r="M27" s="44"/>
      <c r="N27" s="43"/>
    </row>
    <row r="28" spans="1:14" ht="21.75" customHeight="1">
      <c r="A28" s="78"/>
      <c r="B28" s="93" t="s">
        <v>107</v>
      </c>
      <c r="C28" s="92"/>
      <c r="E28" s="87"/>
      <c r="F28" s="171" t="s">
        <v>123</v>
      </c>
      <c r="G28" s="167">
        <v>15</v>
      </c>
      <c r="H28" s="176" t="s">
        <v>124</v>
      </c>
      <c r="J28" s="89"/>
      <c r="K28" s="90"/>
      <c r="L28" s="38"/>
      <c r="M28" s="36"/>
      <c r="N28" s="97"/>
    </row>
    <row r="29" spans="1:14" ht="21" customHeight="1">
      <c r="A29" s="78"/>
      <c r="B29" s="93" t="s">
        <v>70</v>
      </c>
      <c r="D29" s="87"/>
      <c r="E29" s="87"/>
      <c r="F29" s="107"/>
      <c r="G29" s="79"/>
      <c r="H29" s="108"/>
      <c r="J29" s="89"/>
      <c r="K29" s="90"/>
      <c r="L29" s="38"/>
      <c r="M29" s="36"/>
      <c r="N29" s="97"/>
    </row>
    <row r="30" spans="1:14" ht="22.5" customHeight="1">
      <c r="A30" s="78"/>
      <c r="B30" s="93" t="s">
        <v>67</v>
      </c>
      <c r="C30" s="111"/>
      <c r="D30" s="32"/>
      <c r="E30" s="7"/>
      <c r="F30" s="186" t="s">
        <v>127</v>
      </c>
      <c r="G30" s="79"/>
      <c r="H30" s="87"/>
      <c r="J30" s="89"/>
      <c r="K30" s="90"/>
      <c r="L30" s="35"/>
      <c r="M30" s="36"/>
      <c r="N30" s="97"/>
    </row>
    <row r="31" spans="1:14" s="112" customFormat="1" ht="24" customHeight="1">
      <c r="A31" s="87"/>
      <c r="B31" s="150" t="s">
        <v>51</v>
      </c>
      <c r="C31" s="151" t="s">
        <v>72</v>
      </c>
      <c r="D31" s="151" t="s">
        <v>122</v>
      </c>
      <c r="E31" s="87"/>
      <c r="F31" s="152" t="s">
        <v>50</v>
      </c>
      <c r="G31" s="153" t="s">
        <v>72</v>
      </c>
      <c r="H31" s="151" t="s">
        <v>109</v>
      </c>
      <c r="I31" s="87"/>
      <c r="J31" s="109"/>
      <c r="K31" s="110"/>
      <c r="L31" s="45"/>
      <c r="M31" s="47"/>
      <c r="N31" s="111"/>
    </row>
    <row r="32" spans="1:14" ht="19.5" customHeight="1">
      <c r="A32" s="78"/>
      <c r="B32" s="113" t="s">
        <v>8</v>
      </c>
      <c r="C32" s="20">
        <v>1266.91</v>
      </c>
      <c r="D32" s="21">
        <v>1014.75</v>
      </c>
      <c r="E32" s="87"/>
      <c r="F32" s="114" t="s">
        <v>4</v>
      </c>
      <c r="G32" s="20">
        <v>526.75</v>
      </c>
      <c r="H32" s="21">
        <v>465</v>
      </c>
      <c r="J32" s="89"/>
      <c r="K32" s="90"/>
      <c r="L32" s="38"/>
      <c r="M32" s="36"/>
      <c r="N32" s="97"/>
    </row>
    <row r="33" spans="1:14" ht="4.5" customHeight="1">
      <c r="A33" s="78"/>
      <c r="B33" s="115"/>
      <c r="C33" s="28"/>
      <c r="D33" s="29"/>
      <c r="E33" s="87"/>
      <c r="F33" s="116"/>
      <c r="G33" s="30"/>
      <c r="H33" s="29"/>
      <c r="J33" s="89"/>
      <c r="K33" s="90"/>
      <c r="L33" s="35"/>
      <c r="M33" s="36"/>
      <c r="N33" s="97"/>
    </row>
    <row r="34" spans="1:14" ht="19.5" customHeight="1">
      <c r="A34" s="78"/>
      <c r="B34" s="113" t="s">
        <v>2</v>
      </c>
      <c r="C34" s="20">
        <v>69.68</v>
      </c>
      <c r="D34" s="21">
        <v>55.81</v>
      </c>
      <c r="E34" s="87"/>
      <c r="F34" s="114" t="s">
        <v>5</v>
      </c>
      <c r="G34" s="20">
        <v>351.66</v>
      </c>
      <c r="H34" s="21">
        <v>351.66</v>
      </c>
      <c r="J34" s="89"/>
      <c r="K34" s="90"/>
      <c r="L34" s="38"/>
      <c r="M34" s="36"/>
      <c r="N34" s="97"/>
    </row>
    <row r="35" spans="1:14" ht="4.5" customHeight="1">
      <c r="A35" s="78"/>
      <c r="B35" s="115"/>
      <c r="C35" s="28"/>
      <c r="D35" s="29"/>
      <c r="E35" s="87"/>
      <c r="F35" s="117"/>
      <c r="G35" s="30"/>
      <c r="H35" s="29"/>
      <c r="J35" s="89"/>
      <c r="K35" s="90"/>
      <c r="L35" s="35"/>
      <c r="M35" s="36"/>
      <c r="N35" s="97"/>
    </row>
    <row r="36" spans="1:14" ht="19.5" customHeight="1">
      <c r="A36" s="78"/>
      <c r="B36" s="113" t="s">
        <v>3</v>
      </c>
      <c r="C36" s="20">
        <v>114.02</v>
      </c>
      <c r="D36" s="21">
        <v>91.32</v>
      </c>
      <c r="E36" s="87"/>
      <c r="F36" s="114" t="s">
        <v>6</v>
      </c>
      <c r="G36" s="20">
        <v>80.54</v>
      </c>
      <c r="H36" s="21">
        <v>80.54</v>
      </c>
      <c r="J36" s="89"/>
      <c r="K36" s="90"/>
      <c r="L36" s="38"/>
      <c r="M36" s="36"/>
      <c r="N36" s="97"/>
    </row>
    <row r="37" spans="1:14" ht="4.5" customHeight="1">
      <c r="A37" s="78"/>
      <c r="B37" s="115"/>
      <c r="C37" s="28"/>
      <c r="D37" s="29"/>
      <c r="E37" s="87"/>
      <c r="F37" s="117"/>
      <c r="G37" s="30"/>
      <c r="H37" s="87"/>
      <c r="J37" s="89"/>
      <c r="K37" s="90"/>
      <c r="L37" s="35"/>
      <c r="M37" s="36"/>
      <c r="N37" s="97"/>
    </row>
    <row r="38" spans="1:14" ht="19.5" customHeight="1">
      <c r="A38" s="78"/>
      <c r="B38" s="162" t="s">
        <v>51</v>
      </c>
      <c r="C38" s="19">
        <f>C32+C34+C36</f>
        <v>1450.6100000000001</v>
      </c>
      <c r="D38" s="19">
        <f>D32+D34+D36</f>
        <v>1161.8799999999999</v>
      </c>
      <c r="E38" s="87"/>
      <c r="F38" s="114" t="s">
        <v>7</v>
      </c>
      <c r="G38" s="20">
        <v>70.8</v>
      </c>
      <c r="H38" s="21">
        <v>62.5</v>
      </c>
      <c r="J38" s="89"/>
      <c r="K38" s="90"/>
      <c r="L38" s="35"/>
      <c r="M38" s="48"/>
      <c r="N38" s="97"/>
    </row>
    <row r="39" spans="1:14" ht="4.5" customHeight="1">
      <c r="A39" s="78"/>
      <c r="B39" s="118"/>
      <c r="C39" s="16"/>
      <c r="D39" s="16"/>
      <c r="E39" s="87"/>
      <c r="F39" s="117"/>
      <c r="G39" s="30"/>
      <c r="H39" s="29"/>
      <c r="J39" s="89"/>
      <c r="K39" s="90"/>
      <c r="L39" s="35"/>
      <c r="M39" s="48"/>
      <c r="N39" s="97"/>
    </row>
    <row r="40" spans="1:14" ht="19.5" customHeight="1">
      <c r="A40" s="78"/>
      <c r="B40" s="91"/>
      <c r="C40" s="87"/>
      <c r="D40" s="87"/>
      <c r="E40" s="87"/>
      <c r="F40" s="114" t="s">
        <v>50</v>
      </c>
      <c r="G40" s="19">
        <f>G32+G34+G36+G38</f>
        <v>1029.75</v>
      </c>
      <c r="H40" s="19">
        <f>H32+H34+H36+H38</f>
        <v>959.7</v>
      </c>
      <c r="J40" s="89"/>
      <c r="K40" s="90"/>
      <c r="L40" s="35"/>
      <c r="M40" s="48"/>
      <c r="N40" s="97"/>
    </row>
    <row r="41" spans="1:14" ht="4.5" customHeight="1">
      <c r="A41" s="78"/>
      <c r="B41" s="91"/>
      <c r="C41" s="87"/>
      <c r="D41" s="87"/>
      <c r="E41" s="87"/>
      <c r="F41" s="79"/>
      <c r="G41" s="16"/>
      <c r="H41" s="189"/>
      <c r="J41" s="89"/>
      <c r="K41" s="90"/>
      <c r="L41" s="35"/>
      <c r="M41" s="48"/>
      <c r="N41" s="97"/>
    </row>
    <row r="42" spans="1:14" ht="18" customHeight="1">
      <c r="A42" s="78"/>
      <c r="B42" s="154" t="s">
        <v>65</v>
      </c>
      <c r="C42" s="196"/>
      <c r="D42" s="87"/>
      <c r="E42" s="87"/>
      <c r="F42" s="207" t="s">
        <v>134</v>
      </c>
      <c r="G42" s="208"/>
      <c r="H42" s="198">
        <f>G32+G34+G36+G38+C32+C34+C36</f>
        <v>2480.3599999999997</v>
      </c>
      <c r="J42" s="98"/>
      <c r="K42" s="90"/>
      <c r="L42" s="35"/>
      <c r="M42" s="48"/>
      <c r="N42" s="97"/>
    </row>
    <row r="43" spans="1:14" ht="4.5" customHeight="1">
      <c r="A43" s="78"/>
      <c r="B43" s="132"/>
      <c r="C43" s="190"/>
      <c r="D43" s="87"/>
      <c r="E43" s="87"/>
      <c r="F43" s="119"/>
      <c r="G43" s="120"/>
      <c r="H43" s="121"/>
      <c r="J43" s="89"/>
      <c r="K43" s="90"/>
      <c r="L43" s="35"/>
      <c r="M43" s="48"/>
      <c r="N43" s="97"/>
    </row>
    <row r="44" spans="1:14" ht="19.5" customHeight="1">
      <c r="A44" s="78"/>
      <c r="B44" s="114" t="s">
        <v>64</v>
      </c>
      <c r="C44" s="20">
        <f>C38-D38</f>
        <v>288.73000000000025</v>
      </c>
      <c r="D44" s="87"/>
      <c r="E44" s="87"/>
      <c r="F44" s="207" t="s">
        <v>53</v>
      </c>
      <c r="G44" s="208"/>
      <c r="H44" s="24">
        <v>2519.64</v>
      </c>
      <c r="J44" s="98"/>
      <c r="K44" s="90"/>
      <c r="L44" s="46"/>
      <c r="M44" s="49"/>
      <c r="N44" s="97"/>
    </row>
    <row r="45" spans="1:14" ht="4.5" customHeight="1">
      <c r="A45" s="78"/>
      <c r="B45" s="122"/>
      <c r="C45" s="29"/>
      <c r="D45" s="87"/>
      <c r="E45" s="87"/>
      <c r="F45" s="102"/>
      <c r="G45" s="92"/>
      <c r="H45" s="16"/>
      <c r="J45" s="89"/>
      <c r="K45" s="90"/>
      <c r="L45" s="35"/>
      <c r="M45" s="36"/>
      <c r="N45" s="97"/>
    </row>
    <row r="46" spans="1:14" ht="16.5" customHeight="1">
      <c r="A46" s="78"/>
      <c r="B46" s="114" t="s">
        <v>75</v>
      </c>
      <c r="C46" s="20">
        <v>0</v>
      </c>
      <c r="D46" s="87"/>
      <c r="E46" s="87"/>
      <c r="F46" s="209" t="s">
        <v>73</v>
      </c>
      <c r="G46" s="210"/>
      <c r="H46" s="87"/>
      <c r="J46" s="89"/>
      <c r="K46" s="90"/>
      <c r="L46" s="38"/>
      <c r="M46" s="36"/>
      <c r="N46" s="97"/>
    </row>
    <row r="47" spans="1:14" ht="4.5" customHeight="1">
      <c r="A47" s="78"/>
      <c r="B47" s="122"/>
      <c r="C47" s="123"/>
      <c r="D47" s="87"/>
      <c r="E47" s="87"/>
      <c r="F47" s="211"/>
      <c r="G47" s="212"/>
      <c r="H47" s="87"/>
      <c r="J47" s="89"/>
      <c r="K47" s="90"/>
      <c r="L47" s="35"/>
      <c r="M47" s="36"/>
      <c r="N47" s="97"/>
    </row>
    <row r="48" spans="1:14" ht="19.5" customHeight="1">
      <c r="A48" s="78"/>
      <c r="B48" s="114" t="s">
        <v>110</v>
      </c>
      <c r="C48" s="20">
        <f>G40-H40</f>
        <v>70.04999999999995</v>
      </c>
      <c r="D48" s="87"/>
      <c r="E48" s="87"/>
      <c r="F48" s="117" t="s">
        <v>54</v>
      </c>
      <c r="G48" s="18">
        <v>0</v>
      </c>
      <c r="H48" s="87"/>
      <c r="J48" s="89"/>
      <c r="K48" s="90"/>
      <c r="L48" s="38"/>
      <c r="M48" s="36"/>
      <c r="N48" s="97"/>
    </row>
    <row r="49" spans="1:14" ht="4.5" customHeight="1">
      <c r="A49" s="78"/>
      <c r="B49" s="122"/>
      <c r="C49" s="29"/>
      <c r="D49" s="87"/>
      <c r="E49" s="87"/>
      <c r="F49" s="79"/>
      <c r="G49" s="26"/>
      <c r="H49" s="87"/>
      <c r="J49" s="89"/>
      <c r="K49" s="90"/>
      <c r="L49" s="35"/>
      <c r="M49" s="36"/>
      <c r="N49" s="97"/>
    </row>
    <row r="50" spans="1:14" ht="19.5" customHeight="1">
      <c r="A50" s="78"/>
      <c r="B50" s="163" t="s">
        <v>121</v>
      </c>
      <c r="C50" s="19">
        <f>C44+C46+C48</f>
        <v>358.7800000000002</v>
      </c>
      <c r="D50" s="87"/>
      <c r="E50" s="87"/>
      <c r="F50" s="117" t="s">
        <v>55</v>
      </c>
      <c r="G50" s="66">
        <v>0</v>
      </c>
      <c r="H50" s="87"/>
      <c r="J50" s="89"/>
      <c r="K50" s="90"/>
      <c r="L50" s="38"/>
      <c r="M50" s="36"/>
      <c r="N50" s="97"/>
    </row>
    <row r="51" spans="1:14" ht="4.5" customHeight="1">
      <c r="A51" s="78"/>
      <c r="B51" s="118"/>
      <c r="C51" s="16"/>
      <c r="D51" s="87"/>
      <c r="E51" s="87"/>
      <c r="F51" s="79"/>
      <c r="G51" s="26"/>
      <c r="H51" s="87"/>
      <c r="J51" s="89"/>
      <c r="K51" s="90"/>
      <c r="L51" s="35"/>
      <c r="M51" s="48"/>
      <c r="N51" s="97"/>
    </row>
    <row r="52" spans="1:14" ht="19.5" customHeight="1">
      <c r="A52" s="78"/>
      <c r="B52" s="161" t="s">
        <v>120</v>
      </c>
      <c r="C52" s="20">
        <v>0</v>
      </c>
      <c r="D52" s="148" t="s">
        <v>118</v>
      </c>
      <c r="E52" s="87"/>
      <c r="F52" s="117" t="s">
        <v>111</v>
      </c>
      <c r="G52" s="23">
        <v>0</v>
      </c>
      <c r="H52" s="87"/>
      <c r="J52" s="89"/>
      <c r="K52" s="90"/>
      <c r="L52" s="203"/>
      <c r="M52" s="213"/>
      <c r="N52" s="97"/>
    </row>
    <row r="53" spans="1:14" ht="6.75" customHeight="1">
      <c r="A53" s="78"/>
      <c r="B53" s="91"/>
      <c r="C53" s="87"/>
      <c r="D53" s="87"/>
      <c r="E53" s="87"/>
      <c r="F53" s="79"/>
      <c r="G53" s="28"/>
      <c r="H53" s="87"/>
      <c r="J53" s="89"/>
      <c r="K53" s="90"/>
      <c r="L53" s="35"/>
      <c r="M53" s="36"/>
      <c r="N53" s="97"/>
    </row>
    <row r="54" spans="1:14" ht="19.5" customHeight="1">
      <c r="A54" s="78"/>
      <c r="B54" s="216" t="s">
        <v>86</v>
      </c>
      <c r="C54" s="217"/>
      <c r="D54" s="87"/>
      <c r="E54" s="87"/>
      <c r="F54" s="117" t="s">
        <v>57</v>
      </c>
      <c r="G54" s="20">
        <v>0</v>
      </c>
      <c r="H54" s="195"/>
      <c r="J54" s="98" t="s">
        <v>95</v>
      </c>
      <c r="K54" s="90"/>
      <c r="L54" s="203"/>
      <c r="M54" s="204"/>
      <c r="N54" s="97"/>
    </row>
    <row r="55" spans="1:14" ht="4.5" customHeight="1">
      <c r="A55" s="78"/>
      <c r="B55" s="218"/>
      <c r="C55" s="219"/>
      <c r="D55" s="87"/>
      <c r="E55" s="87"/>
      <c r="F55" s="79"/>
      <c r="G55" s="28"/>
      <c r="H55" s="189"/>
      <c r="J55" s="89"/>
      <c r="K55" s="90"/>
      <c r="L55" s="35"/>
      <c r="M55" s="36"/>
      <c r="N55" s="97"/>
    </row>
    <row r="56" spans="1:14" ht="19.5" customHeight="1" thickBot="1">
      <c r="A56" s="78"/>
      <c r="B56" s="114" t="s">
        <v>8</v>
      </c>
      <c r="C56" s="20">
        <v>0</v>
      </c>
      <c r="D56" s="87"/>
      <c r="E56" s="87"/>
      <c r="F56" s="205">
        <f>(H25-G11)*12+G11+H11</f>
        <v>0</v>
      </c>
      <c r="G56" s="206"/>
      <c r="H56" s="24">
        <f>H44+G48+G50+G52+G54</f>
        <v>2519.64</v>
      </c>
      <c r="J56" s="60">
        <v>0</v>
      </c>
      <c r="K56" s="124"/>
      <c r="L56" s="37">
        <f>IF(J56=0,0,H56-J56)</f>
        <v>0</v>
      </c>
      <c r="M56" s="95" t="s">
        <v>88</v>
      </c>
      <c r="N56" s="97"/>
    </row>
    <row r="57" spans="2:13" s="78" customFormat="1" ht="4.5" customHeight="1">
      <c r="B57" s="122"/>
      <c r="C57" s="29"/>
      <c r="G57" s="88"/>
      <c r="H57" s="88"/>
      <c r="L57" s="34"/>
      <c r="M57" s="34"/>
    </row>
    <row r="58" spans="2:8" ht="19.5" customHeight="1">
      <c r="B58" s="114" t="s">
        <v>2</v>
      </c>
      <c r="C58" s="20">
        <v>0</v>
      </c>
      <c r="F58" s="164" t="s">
        <v>126</v>
      </c>
      <c r="G58" s="177">
        <f>(H27-G11)*12+G11+H11</f>
        <v>67968</v>
      </c>
      <c r="H58" s="168" t="s">
        <v>122</v>
      </c>
    </row>
    <row r="59" spans="2:8" ht="4.5" customHeight="1">
      <c r="B59" s="122"/>
      <c r="C59" s="29"/>
      <c r="F59" s="155"/>
      <c r="G59" s="156"/>
      <c r="H59" s="137"/>
    </row>
    <row r="60" spans="2:10" ht="19.5" customHeight="1">
      <c r="B60" s="114" t="s">
        <v>3</v>
      </c>
      <c r="C60" s="20">
        <v>0</v>
      </c>
      <c r="F60" s="164" t="s">
        <v>129</v>
      </c>
      <c r="G60" s="177">
        <f>(H27-G11)*12</f>
        <v>67968</v>
      </c>
      <c r="H60" s="173"/>
      <c r="J60" s="126"/>
    </row>
    <row r="61" spans="2:8" ht="12" customHeight="1">
      <c r="B61" s="122"/>
      <c r="C61" s="29"/>
      <c r="D61" s="97"/>
      <c r="F61" s="194" t="s">
        <v>129</v>
      </c>
      <c r="G61" s="143"/>
      <c r="H61" s="143"/>
    </row>
    <row r="62" spans="2:9" s="78" customFormat="1" ht="18" customHeight="1">
      <c r="B62" s="163" t="s">
        <v>66</v>
      </c>
      <c r="C62" s="19">
        <f>C56+C58+C60</f>
        <v>0</v>
      </c>
      <c r="F62" s="224" t="s">
        <v>129</v>
      </c>
      <c r="G62" s="215"/>
      <c r="H62" s="215"/>
      <c r="I62" s="174"/>
    </row>
    <row r="63" spans="2:12" s="78" customFormat="1" ht="18" customHeight="1">
      <c r="B63" s="128"/>
      <c r="C63" s="111"/>
      <c r="D63" s="126"/>
      <c r="F63" s="220" t="s">
        <v>131</v>
      </c>
      <c r="G63" s="221"/>
      <c r="H63" s="221"/>
      <c r="I63" s="130"/>
      <c r="J63" s="125"/>
      <c r="L63" s="129"/>
    </row>
    <row r="64" spans="2:10" s="78" customFormat="1" ht="17.25" customHeight="1">
      <c r="B64" s="155"/>
      <c r="C64" s="156"/>
      <c r="F64" s="222"/>
      <c r="G64" s="223"/>
      <c r="H64" s="223"/>
      <c r="I64" s="14"/>
      <c r="J64" s="125"/>
    </row>
    <row r="65" spans="2:10" s="78" customFormat="1" ht="6" customHeight="1">
      <c r="B65" s="155"/>
      <c r="C65" s="156"/>
      <c r="E65" s="157"/>
      <c r="F65" s="169"/>
      <c r="G65" s="170"/>
      <c r="H65" s="170"/>
      <c r="I65" s="130"/>
      <c r="J65" s="125"/>
    </row>
    <row r="66" spans="2:9" s="78" customFormat="1" ht="17.25" customHeight="1">
      <c r="B66" s="155"/>
      <c r="C66" s="156"/>
      <c r="D66" s="61"/>
      <c r="E66"/>
      <c r="F66" s="172"/>
      <c r="G66" s="158"/>
      <c r="H66" s="173"/>
      <c r="I66" s="14"/>
    </row>
    <row r="67" spans="2:11" s="78" customFormat="1" ht="16.5" customHeight="1">
      <c r="B67" s="160"/>
      <c r="C67" s="159"/>
      <c r="D67" s="17"/>
      <c r="E67"/>
      <c r="F67" s="187"/>
      <c r="G67" s="170"/>
      <c r="H67" s="170"/>
      <c r="I67" s="25"/>
      <c r="J67" s="71"/>
      <c r="K67" s="14"/>
    </row>
    <row r="68" spans="2:12" s="78" customFormat="1" ht="15.75">
      <c r="B68" s="155"/>
      <c r="C68" s="156"/>
      <c r="D68" s="33"/>
      <c r="E68"/>
      <c r="F68" s="222"/>
      <c r="G68" s="223"/>
      <c r="H68" s="223"/>
      <c r="I68" s="14"/>
      <c r="J68" s="14"/>
      <c r="K68" s="14"/>
      <c r="L68" s="126"/>
    </row>
    <row r="69" spans="2:11" s="78" customFormat="1" ht="15.75">
      <c r="B69" s="6"/>
      <c r="C69" s="32"/>
      <c r="D69" s="17"/>
      <c r="E69"/>
      <c r="F69"/>
      <c r="G69" s="15"/>
      <c r="H69" s="70"/>
      <c r="I69" s="14"/>
      <c r="J69" s="71"/>
      <c r="K69" s="14"/>
    </row>
    <row r="70" spans="2:11" s="78" customFormat="1" ht="15.75">
      <c r="B70" s="6"/>
      <c r="C70" s="7"/>
      <c r="D70"/>
      <c r="E70"/>
      <c r="F70"/>
      <c r="G70" s="15"/>
      <c r="H70" s="70"/>
      <c r="I70" s="14"/>
      <c r="J70" s="71"/>
      <c r="K70" s="14"/>
    </row>
  </sheetData>
  <sheetProtection/>
  <mergeCells count="12">
    <mergeCell ref="F15:H15"/>
    <mergeCell ref="B54:C55"/>
    <mergeCell ref="F63:H63"/>
    <mergeCell ref="F68:H68"/>
    <mergeCell ref="F64:H64"/>
    <mergeCell ref="F62:H62"/>
    <mergeCell ref="L54:M54"/>
    <mergeCell ref="F56:G56"/>
    <mergeCell ref="F42:G42"/>
    <mergeCell ref="F44:G44"/>
    <mergeCell ref="F46:G47"/>
    <mergeCell ref="L52:M52"/>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23"/>
  <sheetViews>
    <sheetView zoomScalePageLayoutView="0" workbookViewId="0" topLeftCell="A1">
      <selection activeCell="V23" sqref="V23"/>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9.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31"/>
      <c r="D1" s="231"/>
      <c r="E1" s="3">
        <v>2</v>
      </c>
      <c r="F1" s="3"/>
      <c r="G1" s="3" t="s">
        <v>44</v>
      </c>
      <c r="H1" s="5"/>
      <c r="I1" s="227" t="s">
        <v>27</v>
      </c>
      <c r="J1" s="233"/>
      <c r="K1" s="2" t="s">
        <v>14</v>
      </c>
      <c r="M1" s="234" t="s">
        <v>10</v>
      </c>
      <c r="N1" s="234"/>
      <c r="O1" s="234"/>
      <c r="Q1" s="235" t="s">
        <v>28</v>
      </c>
      <c r="R1" s="236"/>
      <c r="S1" s="236"/>
      <c r="T1" s="237"/>
      <c r="V1" s="229" t="s">
        <v>32</v>
      </c>
      <c r="W1" s="230"/>
      <c r="Y1" s="227" t="s">
        <v>3</v>
      </c>
      <c r="Z1" s="228"/>
      <c r="AB1" s="227" t="s">
        <v>83</v>
      </c>
      <c r="AC1" s="228"/>
      <c r="AE1" s="227" t="s">
        <v>87</v>
      </c>
      <c r="AF1" s="228"/>
      <c r="AH1" s="227" t="s">
        <v>106</v>
      </c>
      <c r="AI1" s="228"/>
    </row>
    <row r="2" spans="1:35" ht="12" customHeight="1">
      <c r="A2" s="55"/>
      <c r="B2" s="54"/>
      <c r="C2" s="232"/>
      <c r="D2" s="232"/>
      <c r="E2" s="3">
        <v>1</v>
      </c>
      <c r="F2" s="3"/>
      <c r="G2" s="3" t="s">
        <v>0</v>
      </c>
      <c r="I2" s="3" t="s">
        <v>36</v>
      </c>
      <c r="J2" s="13">
        <v>1</v>
      </c>
      <c r="K2" s="3">
        <v>0</v>
      </c>
      <c r="M2" s="3" t="s">
        <v>26</v>
      </c>
      <c r="N2" s="3">
        <v>1</v>
      </c>
      <c r="O2" s="3">
        <v>1</v>
      </c>
      <c r="Q2" s="3" t="s">
        <v>15</v>
      </c>
      <c r="R2" s="3">
        <v>1</v>
      </c>
      <c r="S2" s="3">
        <v>30</v>
      </c>
      <c r="T2" s="3">
        <v>12</v>
      </c>
      <c r="V2" s="3" t="s">
        <v>42</v>
      </c>
      <c r="W2" s="3">
        <v>0</v>
      </c>
      <c r="Y2" s="3">
        <v>0</v>
      </c>
      <c r="Z2" s="3"/>
      <c r="AB2" s="31" t="s">
        <v>76</v>
      </c>
      <c r="AC2" s="31" t="s">
        <v>79</v>
      </c>
      <c r="AE2" s="31"/>
      <c r="AF2" s="31" t="s">
        <v>91</v>
      </c>
      <c r="AH2" s="62" t="s">
        <v>103</v>
      </c>
      <c r="AI2" s="73">
        <v>0</v>
      </c>
    </row>
    <row r="3" spans="1:35" ht="12" customHeight="1">
      <c r="A3" s="55" t="s">
        <v>119</v>
      </c>
      <c r="B3" s="54"/>
      <c r="C3" s="10"/>
      <c r="D3" s="11"/>
      <c r="E3" s="3">
        <v>0</v>
      </c>
      <c r="F3" s="3"/>
      <c r="G3" s="3" t="s">
        <v>45</v>
      </c>
      <c r="I3" s="3" t="s">
        <v>37</v>
      </c>
      <c r="J3" s="13">
        <v>2</v>
      </c>
      <c r="K3" s="3">
        <v>0.5</v>
      </c>
      <c r="M3" s="3" t="s">
        <v>11</v>
      </c>
      <c r="N3" s="3">
        <v>2</v>
      </c>
      <c r="O3" s="3">
        <v>12</v>
      </c>
      <c r="Q3" s="3" t="s">
        <v>16</v>
      </c>
      <c r="R3" s="3">
        <v>2</v>
      </c>
      <c r="S3" s="3">
        <v>60</v>
      </c>
      <c r="T3" s="3">
        <v>11</v>
      </c>
      <c r="V3" s="3" t="s">
        <v>43</v>
      </c>
      <c r="W3" s="3">
        <v>1</v>
      </c>
      <c r="Y3" s="3">
        <v>9</v>
      </c>
      <c r="Z3" s="3"/>
      <c r="AB3" s="31" t="s">
        <v>77</v>
      </c>
      <c r="AC3" s="31" t="s">
        <v>81</v>
      </c>
      <c r="AE3" s="31"/>
      <c r="AF3" s="31" t="s">
        <v>92</v>
      </c>
      <c r="AH3" s="62" t="s">
        <v>104</v>
      </c>
      <c r="AI3" s="31">
        <v>0</v>
      </c>
    </row>
    <row r="4" spans="3:35" ht="12" customHeight="1">
      <c r="C4" s="10"/>
      <c r="D4" s="11"/>
      <c r="E4" s="3">
        <v>0</v>
      </c>
      <c r="F4" s="3"/>
      <c r="G4" s="3" t="s">
        <v>46</v>
      </c>
      <c r="I4" s="3" t="s">
        <v>38</v>
      </c>
      <c r="J4" s="13">
        <v>3</v>
      </c>
      <c r="K4" s="3">
        <v>1</v>
      </c>
      <c r="M4" s="3" t="s">
        <v>29</v>
      </c>
      <c r="N4" s="3">
        <v>3</v>
      </c>
      <c r="O4" s="3">
        <v>12</v>
      </c>
      <c r="Q4" s="3" t="s">
        <v>17</v>
      </c>
      <c r="R4" s="3">
        <v>3</v>
      </c>
      <c r="S4" s="3">
        <v>90</v>
      </c>
      <c r="T4" s="3">
        <v>10</v>
      </c>
      <c r="Y4" s="3">
        <v>8</v>
      </c>
      <c r="Z4" s="3"/>
      <c r="AB4" s="31" t="s">
        <v>78</v>
      </c>
      <c r="AC4" s="31" t="s">
        <v>80</v>
      </c>
      <c r="AE4" s="31"/>
      <c r="AF4" s="31" t="s">
        <v>93</v>
      </c>
      <c r="AH4" s="62" t="s">
        <v>128</v>
      </c>
      <c r="AI4" s="31">
        <v>0</v>
      </c>
    </row>
    <row r="5" spans="1:20" ht="12" customHeight="1">
      <c r="A5" s="8">
        <v>0</v>
      </c>
      <c r="B5" s="9"/>
      <c r="C5" s="10"/>
      <c r="D5" s="11"/>
      <c r="E5" s="3">
        <v>9</v>
      </c>
      <c r="F5" s="3"/>
      <c r="G5" s="3" t="s">
        <v>47</v>
      </c>
      <c r="I5" s="3" t="s">
        <v>39</v>
      </c>
      <c r="J5" s="13">
        <v>4</v>
      </c>
      <c r="K5" s="3">
        <v>1.5</v>
      </c>
      <c r="M5" s="3" t="s">
        <v>30</v>
      </c>
      <c r="N5" s="3">
        <v>4</v>
      </c>
      <c r="O5" s="3">
        <v>12</v>
      </c>
      <c r="Q5" s="3" t="s">
        <v>18</v>
      </c>
      <c r="R5" s="3">
        <v>4</v>
      </c>
      <c r="S5" s="3">
        <v>120</v>
      </c>
      <c r="T5" s="3">
        <v>9</v>
      </c>
    </row>
    <row r="6" spans="1:20" ht="12" customHeight="1">
      <c r="A6" s="8">
        <v>0</v>
      </c>
      <c r="B6" s="9"/>
      <c r="C6" s="10"/>
      <c r="D6" s="11"/>
      <c r="E6" s="3">
        <v>0</v>
      </c>
      <c r="F6" s="3"/>
      <c r="G6" s="3" t="s">
        <v>1</v>
      </c>
      <c r="I6" s="3" t="s">
        <v>40</v>
      </c>
      <c r="J6" s="13">
        <v>5</v>
      </c>
      <c r="K6" s="3">
        <v>2</v>
      </c>
      <c r="Q6" s="3" t="s">
        <v>19</v>
      </c>
      <c r="R6" s="3">
        <v>5</v>
      </c>
      <c r="S6" s="3">
        <v>150</v>
      </c>
      <c r="T6" s="3">
        <v>8</v>
      </c>
    </row>
    <row r="7" spans="1:36" ht="12" customHeight="1">
      <c r="A7" s="8"/>
      <c r="B7" s="9"/>
      <c r="C7" s="10"/>
      <c r="D7" s="11"/>
      <c r="E7" s="3"/>
      <c r="F7" s="3"/>
      <c r="G7" s="3" t="s">
        <v>48</v>
      </c>
      <c r="I7" s="3" t="s">
        <v>41</v>
      </c>
      <c r="J7" s="13">
        <v>6</v>
      </c>
      <c r="K7" s="3">
        <v>2.5</v>
      </c>
      <c r="M7" s="68"/>
      <c r="N7" s="17">
        <v>0</v>
      </c>
      <c r="O7" s="17"/>
      <c r="Q7" s="3" t="s">
        <v>20</v>
      </c>
      <c r="R7" s="3">
        <v>6</v>
      </c>
      <c r="S7" s="3">
        <v>180</v>
      </c>
      <c r="T7" s="3">
        <v>7</v>
      </c>
      <c r="V7" s="64" t="s">
        <v>98</v>
      </c>
      <c r="W7" s="65"/>
      <c r="AH7" s="225"/>
      <c r="AI7" s="226"/>
      <c r="AJ7" s="17"/>
    </row>
    <row r="8" spans="1:36" ht="12" customHeight="1">
      <c r="A8" s="8"/>
      <c r="B8" s="9"/>
      <c r="C8" s="10"/>
      <c r="D8" s="11"/>
      <c r="E8" s="3">
        <v>0</v>
      </c>
      <c r="F8" s="3"/>
      <c r="G8" s="3" t="s">
        <v>49</v>
      </c>
      <c r="K8" s="3">
        <v>3</v>
      </c>
      <c r="M8" s="131" t="s">
        <v>113</v>
      </c>
      <c r="N8" s="3">
        <v>0</v>
      </c>
      <c r="Q8" s="3" t="s">
        <v>21</v>
      </c>
      <c r="R8" s="3">
        <v>7</v>
      </c>
      <c r="S8" s="3">
        <v>210</v>
      </c>
      <c r="T8" s="3">
        <v>6</v>
      </c>
      <c r="V8" s="202" t="s">
        <v>101</v>
      </c>
      <c r="W8" s="3">
        <v>1</v>
      </c>
      <c r="AH8" s="145"/>
      <c r="AI8" s="146"/>
      <c r="AJ8" s="17"/>
    </row>
    <row r="9" spans="1:36" ht="12" customHeight="1">
      <c r="A9" s="8"/>
      <c r="B9" s="9"/>
      <c r="C9" s="10"/>
      <c r="D9" s="11"/>
      <c r="E9" s="12">
        <v>1</v>
      </c>
      <c r="F9" s="3"/>
      <c r="G9" s="138" t="s">
        <v>9</v>
      </c>
      <c r="K9" s="3">
        <v>3.5</v>
      </c>
      <c r="Q9" s="3" t="s">
        <v>22</v>
      </c>
      <c r="R9" s="3">
        <v>8</v>
      </c>
      <c r="S9" s="3">
        <v>240</v>
      </c>
      <c r="T9" s="3">
        <v>5</v>
      </c>
      <c r="V9" s="202">
        <v>1941</v>
      </c>
      <c r="W9" s="3">
        <v>2</v>
      </c>
      <c r="AH9" s="145"/>
      <c r="AI9" s="146"/>
      <c r="AJ9" s="17"/>
    </row>
    <row r="10" spans="1:36" ht="12" customHeight="1">
      <c r="A10" s="8"/>
      <c r="B10" s="9"/>
      <c r="C10" s="10"/>
      <c r="D10" s="11"/>
      <c r="E10" s="3">
        <v>40000</v>
      </c>
      <c r="F10" s="3"/>
      <c r="G10" s="12" t="s">
        <v>68</v>
      </c>
      <c r="K10" s="3">
        <v>4</v>
      </c>
      <c r="Q10" s="3" t="s">
        <v>23</v>
      </c>
      <c r="R10" s="3">
        <v>9</v>
      </c>
      <c r="S10" s="3">
        <v>270</v>
      </c>
      <c r="T10" s="3">
        <v>4</v>
      </c>
      <c r="V10" s="202">
        <v>1942</v>
      </c>
      <c r="W10" s="3">
        <v>3</v>
      </c>
      <c r="AH10" s="14"/>
      <c r="AI10" s="14"/>
      <c r="AJ10" s="17"/>
    </row>
    <row r="11" spans="1:36" ht="12" customHeight="1">
      <c r="A11" s="8"/>
      <c r="B11" s="9"/>
      <c r="C11" s="10"/>
      <c r="D11" s="11"/>
      <c r="E11" s="3">
        <v>22</v>
      </c>
      <c r="F11" s="3"/>
      <c r="G11" s="12" t="s">
        <v>69</v>
      </c>
      <c r="K11" s="3">
        <v>4.5</v>
      </c>
      <c r="Q11" s="3" t="s">
        <v>24</v>
      </c>
      <c r="R11" s="3">
        <v>10</v>
      </c>
      <c r="S11" s="3">
        <v>300</v>
      </c>
      <c r="T11" s="3">
        <v>3</v>
      </c>
      <c r="V11" s="202">
        <v>1943</v>
      </c>
      <c r="W11" s="3">
        <v>4</v>
      </c>
      <c r="AH11" s="14"/>
      <c r="AI11" s="14"/>
      <c r="AJ11" s="17"/>
    </row>
    <row r="12" spans="1:36" ht="12" customHeight="1">
      <c r="A12" s="8"/>
      <c r="B12" s="9"/>
      <c r="C12" s="10"/>
      <c r="D12" s="11"/>
      <c r="E12" s="201">
        <v>0</v>
      </c>
      <c r="F12" s="3"/>
      <c r="G12" s="12" t="s">
        <v>62</v>
      </c>
      <c r="K12" s="3">
        <v>5</v>
      </c>
      <c r="Q12" s="3" t="s">
        <v>25</v>
      </c>
      <c r="R12" s="3">
        <v>11</v>
      </c>
      <c r="S12" s="3">
        <v>330</v>
      </c>
      <c r="T12" s="3">
        <v>2</v>
      </c>
      <c r="V12" s="202">
        <v>1944</v>
      </c>
      <c r="W12" s="3">
        <v>5</v>
      </c>
      <c r="AH12" s="225"/>
      <c r="AI12" s="226"/>
      <c r="AJ12" s="17"/>
    </row>
    <row r="13" spans="1:36" ht="12" customHeight="1">
      <c r="A13" s="8"/>
      <c r="B13" s="9"/>
      <c r="C13" s="10"/>
      <c r="D13" s="11"/>
      <c r="E13" s="3"/>
      <c r="F13" s="3"/>
      <c r="G13" s="12" t="s">
        <v>85</v>
      </c>
      <c r="Q13" s="3" t="s">
        <v>12</v>
      </c>
      <c r="R13" s="3">
        <v>12</v>
      </c>
      <c r="S13" s="3">
        <v>360</v>
      </c>
      <c r="T13" s="3">
        <v>1</v>
      </c>
      <c r="V13" s="202">
        <v>1945</v>
      </c>
      <c r="W13" s="12">
        <v>6</v>
      </c>
      <c r="AH13" s="68"/>
      <c r="AI13" s="144"/>
      <c r="AJ13" s="17"/>
    </row>
    <row r="14" spans="1:36" ht="12" customHeight="1">
      <c r="A14" s="8"/>
      <c r="B14" s="9"/>
      <c r="C14" s="10"/>
      <c r="D14" s="11"/>
      <c r="E14" s="3"/>
      <c r="F14" s="3"/>
      <c r="G14" s="69" t="s">
        <v>105</v>
      </c>
      <c r="V14" s="136">
        <v>1946</v>
      </c>
      <c r="W14" s="12">
        <v>7</v>
      </c>
      <c r="AH14" s="68"/>
      <c r="AI14" s="144"/>
      <c r="AJ14" s="17"/>
    </row>
    <row r="15" spans="1:23" ht="12" customHeight="1">
      <c r="A15" s="8"/>
      <c r="B15" s="9"/>
      <c r="C15" s="10"/>
      <c r="D15" s="11"/>
      <c r="E15" s="3">
        <v>664</v>
      </c>
      <c r="F15" s="3"/>
      <c r="G15" s="31" t="s">
        <v>59</v>
      </c>
      <c r="V15" s="3">
        <v>1947</v>
      </c>
      <c r="W15" s="12">
        <v>8</v>
      </c>
    </row>
    <row r="16" spans="1:23" ht="12" customHeight="1">
      <c r="A16" s="8"/>
      <c r="B16" s="9"/>
      <c r="C16" s="10"/>
      <c r="D16" s="11"/>
      <c r="E16" s="3">
        <v>0</v>
      </c>
      <c r="F16" s="3"/>
      <c r="G16" s="62" t="s">
        <v>99</v>
      </c>
      <c r="V16" s="3">
        <v>1948</v>
      </c>
      <c r="W16" s="12">
        <v>9</v>
      </c>
    </row>
    <row r="17" spans="1:23" ht="12" customHeight="1">
      <c r="A17" s="8"/>
      <c r="B17" s="9"/>
      <c r="C17" s="10"/>
      <c r="D17" s="11"/>
      <c r="V17" s="3">
        <v>1949</v>
      </c>
      <c r="W17" s="12">
        <v>10</v>
      </c>
    </row>
    <row r="18" spans="1:23" ht="12" customHeight="1">
      <c r="A18" s="8"/>
      <c r="B18" s="9"/>
      <c r="C18" s="10"/>
      <c r="D18" s="11"/>
      <c r="V18" s="62">
        <v>1950</v>
      </c>
      <c r="W18" s="12">
        <v>11</v>
      </c>
    </row>
    <row r="19" spans="1:23" ht="12" customHeight="1">
      <c r="A19" s="8"/>
      <c r="B19" s="9"/>
      <c r="C19" s="10"/>
      <c r="D19" s="11"/>
      <c r="V19" s="202">
        <v>1951</v>
      </c>
      <c r="W19" s="12">
        <v>12</v>
      </c>
    </row>
    <row r="20" spans="22:23" ht="12" customHeight="1">
      <c r="V20" s="202">
        <v>1952</v>
      </c>
      <c r="W20" s="12">
        <v>13</v>
      </c>
    </row>
    <row r="21" spans="22:23" ht="12.75">
      <c r="V21" s="202">
        <v>1953</v>
      </c>
      <c r="W21" s="12">
        <v>14</v>
      </c>
    </row>
    <row r="22" spans="22:23" ht="12.75">
      <c r="V22" s="202">
        <v>1954</v>
      </c>
      <c r="W22" s="12">
        <v>15</v>
      </c>
    </row>
    <row r="23" spans="22:23" ht="12.75">
      <c r="V23" s="202" t="s">
        <v>137</v>
      </c>
      <c r="W23" s="12">
        <v>0</v>
      </c>
    </row>
  </sheetData>
  <sheetProtection/>
  <mergeCells count="12">
    <mergeCell ref="C1:C2"/>
    <mergeCell ref="D1:D2"/>
    <mergeCell ref="I1:J1"/>
    <mergeCell ref="M1:O1"/>
    <mergeCell ref="Q1:T1"/>
    <mergeCell ref="AH1:AI1"/>
    <mergeCell ref="AH7:AI7"/>
    <mergeCell ref="AH12:AI12"/>
    <mergeCell ref="AE1:AF1"/>
    <mergeCell ref="AB1:AC1"/>
    <mergeCell ref="V1:W1"/>
    <mergeCell ref="Y1:Z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dc:subject>
  <dc:creator>René Coldewe</dc:creator>
  <cp:keywords>Dienstwagen, Nettolohnrechner</cp:keywords>
  <dc:description/>
  <cp:lastModifiedBy>johannes</cp:lastModifiedBy>
  <cp:lastPrinted>2008-11-13T09:35:14Z</cp:lastPrinted>
  <dcterms:created xsi:type="dcterms:W3CDTF">2004-01-15T08:43:41Z</dcterms:created>
  <dcterms:modified xsi:type="dcterms:W3CDTF">2019-01-04T14:54:45Z</dcterms:modified>
  <cp:category/>
  <cp:version/>
  <cp:contentType/>
  <cp:contentStatus/>
</cp:coreProperties>
</file>