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activeTab="0"/>
  </bookViews>
  <sheets>
    <sheet name="Gleitzonenrechner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<sst xmlns="http://schemas.openxmlformats.org/spreadsheetml/2006/main" count="44" uniqueCount="38">
  <si>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mit Zellfunktionen</t>
  </si>
  <si>
    <t xml:space="preserve">Arbeitsentgelt </t>
  </si>
  <si>
    <t>davon AN allein</t>
  </si>
  <si>
    <t>%</t>
  </si>
  <si>
    <t>allgemeiner Beitragssatz Pflegeversicherung</t>
  </si>
  <si>
    <t>Betragssatz Arbeitslosenversicherung</t>
  </si>
  <si>
    <t>Berechnungsfaktor für das Kalenderjahr</t>
  </si>
  <si>
    <t>% Pflegevers. AN</t>
  </si>
  <si>
    <t>% Pflegevers. AG</t>
  </si>
  <si>
    <t>Beitragsanteile für</t>
  </si>
  <si>
    <t>Arbeitnehmer</t>
  </si>
  <si>
    <t>Arbeitgeber</t>
  </si>
  <si>
    <t>Gesamtbeitrag</t>
  </si>
  <si>
    <t>Krankenversicherung</t>
  </si>
  <si>
    <t>Pflegeversicherung</t>
  </si>
  <si>
    <t>Rentenversicherung</t>
  </si>
  <si>
    <t>Arbeitslosenversicherung</t>
  </si>
  <si>
    <t>Gesamt</t>
  </si>
  <si>
    <t>Ersparnis Arbeitnehmer</t>
  </si>
  <si>
    <t>Nettogehalt Arbeitnehmer</t>
  </si>
  <si>
    <t xml:space="preserve"> Weitere Lohn- und Einkommensteuerberechnungsprogramme unter</t>
  </si>
  <si>
    <t>http://www.parmentier.de/steuer/steuer01.htm</t>
  </si>
  <si>
    <t xml:space="preserve"> Wolfgang Parmentier Frankfurt am Main e-Mail:</t>
  </si>
  <si>
    <t>parmentier.ffm@t-online.de</t>
  </si>
  <si>
    <r>
      <t>Berechnungsfaktor</t>
    </r>
    <r>
      <rPr>
        <sz val="9"/>
        <color indexed="56"/>
        <rFont val="Verdana"/>
        <family val="2"/>
      </rPr>
      <t xml:space="preserve"> wird aus den eingegebenen Beitragssätzen der Sozialversicherung jeweils errechnet.</t>
    </r>
  </si>
  <si>
    <t>Arbeitstelle Sachsen | ja=1 nein =0</t>
  </si>
  <si>
    <t>kinderlos und &gt; 23 Jahren | ja=0 nein=1</t>
  </si>
  <si>
    <t>gelb=Eingabefeld</t>
  </si>
  <si>
    <t>Beitragssatz Krankenversicherung</t>
  </si>
  <si>
    <r>
      <t>Immerwährender</t>
    </r>
    <r>
      <rPr>
        <b/>
        <sz val="16"/>
        <rFont val="Tahoma"/>
        <family val="2"/>
      </rPr>
      <t xml:space="preserve"> Gleitzonenrechner</t>
    </r>
  </si>
  <si>
    <t>FreeWare</t>
  </si>
  <si>
    <r>
      <t>Beitragspflichtiges</t>
    </r>
    <r>
      <rPr>
        <sz val="11"/>
        <rFont val="Verdana"/>
        <family val="2"/>
      </rPr>
      <t xml:space="preserve"> Arbeitsentgelt</t>
    </r>
  </si>
  <si>
    <t>des GKV Spitzenverbandes</t>
  </si>
  <si>
    <t xml:space="preserve">der Vereinbarung </t>
  </si>
  <si>
    <t>Stand: 11.7.2011</t>
  </si>
  <si>
    <t>KV- und PV-Beitragsberechnung erfolgt jetzt nach</t>
  </si>
  <si>
    <t>Beitragssatz Rentenversicherung (2012: 19,6%)</t>
  </si>
  <si>
    <r>
      <t>Werte für</t>
    </r>
    <r>
      <rPr>
        <b/>
        <sz val="10"/>
        <rFont val="Verdana"/>
        <family val="2"/>
      </rPr>
      <t xml:space="preserve"> 2012 </t>
    </r>
    <r>
      <rPr>
        <sz val="10"/>
        <rFont val="Verdana"/>
        <family val="2"/>
      </rPr>
      <t>eingesetzt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</si>
</sst>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"/>
    <numFmt numFmtId="166" formatCode="0.0000"/>
    <numFmt numFmtId="167" formatCode="#,##0.000"/>
    <numFmt numFmtId="168" formatCode="#,##0.00\ &quot;DM&quot;"/>
  </numFmts>
  <fonts count="60">
    <font>
      <sz val="10"/>
      <name val="Arial"/>
      <family val="0"/>
    </font>
    <font>
      <sz val="10"/>
      <name val="Tahoma"/>
      <family val="2"/>
    </font>
    <font>
      <b/>
      <sz val="16"/>
      <name val="Tahoma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color indexed="9"/>
      <name val="Verdana"/>
      <family val="2"/>
    </font>
    <font>
      <b/>
      <sz val="10"/>
      <name val="Tahoma"/>
      <family val="2"/>
    </font>
    <font>
      <sz val="11"/>
      <color indexed="44"/>
      <name val="Verdana"/>
      <family val="2"/>
    </font>
    <font>
      <u val="single"/>
      <sz val="11"/>
      <color indexed="12"/>
      <name val="Verdana"/>
      <family val="2"/>
    </font>
    <font>
      <u val="single"/>
      <sz val="10"/>
      <color indexed="12"/>
      <name val="Arial"/>
      <family val="0"/>
    </font>
    <font>
      <b/>
      <sz val="9"/>
      <color indexed="56"/>
      <name val="Verdana"/>
      <family val="2"/>
    </font>
    <font>
      <sz val="9"/>
      <color indexed="56"/>
      <name val="Verdana"/>
      <family val="2"/>
    </font>
    <font>
      <sz val="9"/>
      <color indexed="56"/>
      <name val="Arial"/>
      <family val="0"/>
    </font>
    <font>
      <sz val="8"/>
      <color indexed="12"/>
      <name val="Verdana"/>
      <family val="2"/>
    </font>
    <font>
      <b/>
      <sz val="11"/>
      <color indexed="12"/>
      <name val="Verdana"/>
      <family val="2"/>
    </font>
    <font>
      <b/>
      <sz val="11"/>
      <color indexed="10"/>
      <name val="Verdana"/>
      <family val="2"/>
    </font>
    <font>
      <sz val="11"/>
      <color indexed="10"/>
      <name val="Verdana"/>
      <family val="2"/>
    </font>
    <font>
      <sz val="8"/>
      <name val="Tahoma"/>
      <family val="2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i/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9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64" fontId="4" fillId="34" borderId="10" xfId="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>
      <alignment horizontal="center"/>
    </xf>
    <xf numFmtId="165" fontId="4" fillId="34" borderId="10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165" fontId="4" fillId="33" borderId="0" xfId="0" applyNumberFormat="1" applyFont="1" applyFill="1" applyBorder="1" applyAlignment="1" applyProtection="1">
      <alignment/>
      <protection locked="0"/>
    </xf>
    <xf numFmtId="2" fontId="4" fillId="34" borderId="10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>
      <alignment/>
    </xf>
    <xf numFmtId="166" fontId="4" fillId="33" borderId="10" xfId="0" applyNumberFormat="1" applyFont="1" applyFill="1" applyBorder="1" applyAlignment="1" applyProtection="1">
      <alignment/>
      <protection locked="0"/>
    </xf>
    <xf numFmtId="0" fontId="10" fillId="33" borderId="0" xfId="48" applyFont="1" applyFill="1" applyBorder="1" applyAlignment="1" applyProtection="1">
      <alignment horizontal="center"/>
      <protection/>
    </xf>
    <xf numFmtId="166" fontId="4" fillId="33" borderId="0" xfId="0" applyNumberFormat="1" applyFont="1" applyFill="1" applyBorder="1" applyAlignment="1" applyProtection="1">
      <alignment/>
      <protection locked="0"/>
    </xf>
    <xf numFmtId="0" fontId="3" fillId="34" borderId="10" xfId="0" applyFont="1" applyFill="1" applyBorder="1" applyAlignment="1">
      <alignment/>
    </xf>
    <xf numFmtId="166" fontId="3" fillId="33" borderId="0" xfId="0" applyNumberFormat="1" applyFont="1" applyFill="1" applyBorder="1" applyAlignment="1" applyProtection="1">
      <alignment/>
      <protection/>
    </xf>
    <xf numFmtId="0" fontId="15" fillId="33" borderId="0" xfId="48" applyFont="1" applyFill="1" applyBorder="1" applyAlignment="1" applyProtection="1">
      <alignment horizontal="center"/>
      <protection/>
    </xf>
    <xf numFmtId="1" fontId="3" fillId="34" borderId="1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164" fontId="3" fillId="33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>
      <alignment/>
    </xf>
    <xf numFmtId="164" fontId="8" fillId="33" borderId="0" xfId="0" applyNumberFormat="1" applyFont="1" applyFill="1" applyAlignment="1">
      <alignment/>
    </xf>
    <xf numFmtId="164" fontId="16" fillId="33" borderId="10" xfId="0" applyNumberFormat="1" applyFont="1" applyFill="1" applyBorder="1" applyAlignment="1" applyProtection="1">
      <alignment/>
      <protection hidden="1"/>
    </xf>
    <xf numFmtId="164" fontId="4" fillId="33" borderId="0" xfId="0" applyNumberFormat="1" applyFont="1" applyFill="1" applyBorder="1" applyAlignment="1" applyProtection="1">
      <alignment/>
      <protection hidden="1"/>
    </xf>
    <xf numFmtId="167" fontId="4" fillId="33" borderId="10" xfId="0" applyNumberFormat="1" applyFont="1" applyFill="1" applyBorder="1" applyAlignment="1" applyProtection="1">
      <alignment/>
      <protection hidden="1"/>
    </xf>
    <xf numFmtId="167" fontId="4" fillId="33" borderId="10" xfId="0" applyNumberFormat="1" applyFont="1" applyFill="1" applyBorder="1" applyAlignment="1">
      <alignment/>
    </xf>
    <xf numFmtId="164" fontId="3" fillId="33" borderId="0" xfId="0" applyNumberFormat="1" applyFont="1" applyFill="1" applyBorder="1" applyAlignment="1" applyProtection="1">
      <alignment/>
      <protection hidden="1"/>
    </xf>
    <xf numFmtId="0" fontId="5" fillId="35" borderId="10" xfId="0" applyFont="1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164" fontId="5" fillId="33" borderId="0" xfId="0" applyNumberFormat="1" applyFont="1" applyFill="1" applyBorder="1" applyAlignment="1" applyProtection="1">
      <alignment/>
      <protection hidden="1"/>
    </xf>
    <xf numFmtId="168" fontId="5" fillId="33" borderId="0" xfId="0" applyNumberFormat="1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164" fontId="3" fillId="33" borderId="10" xfId="0" applyNumberFormat="1" applyFont="1" applyFill="1" applyBorder="1" applyAlignment="1" applyProtection="1">
      <alignment/>
      <protection hidden="1"/>
    </xf>
    <xf numFmtId="164" fontId="4" fillId="33" borderId="10" xfId="0" applyNumberFormat="1" applyFont="1" applyFill="1" applyBorder="1" applyAlignment="1" applyProtection="1">
      <alignment/>
      <protection hidden="1"/>
    </xf>
    <xf numFmtId="164" fontId="17" fillId="33" borderId="10" xfId="0" applyNumberFormat="1" applyFont="1" applyFill="1" applyBorder="1" applyAlignment="1" applyProtection="1">
      <alignment/>
      <protection hidden="1"/>
    </xf>
    <xf numFmtId="164" fontId="17" fillId="33" borderId="0" xfId="0" applyNumberFormat="1" applyFont="1" applyFill="1" applyBorder="1" applyAlignment="1" applyProtection="1">
      <alignment/>
      <protection hidden="1"/>
    </xf>
    <xf numFmtId="164" fontId="18" fillId="33" borderId="0" xfId="0" applyNumberFormat="1" applyFont="1" applyFill="1" applyBorder="1" applyAlignment="1" applyProtection="1">
      <alignment/>
      <protection hidden="1"/>
    </xf>
    <xf numFmtId="164" fontId="3" fillId="36" borderId="1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0" fillId="37" borderId="0" xfId="0" applyFont="1" applyFill="1" applyBorder="1" applyAlignment="1">
      <alignment horizontal="right" vertical="center"/>
    </xf>
    <xf numFmtId="0" fontId="0" fillId="37" borderId="0" xfId="0" applyFont="1" applyFill="1" applyAlignment="1">
      <alignment vertical="center"/>
    </xf>
    <xf numFmtId="0" fontId="0" fillId="37" borderId="0" xfId="0" applyFont="1" applyFill="1" applyBorder="1" applyAlignment="1">
      <alignment vertical="center"/>
    </xf>
    <xf numFmtId="0" fontId="0" fillId="37" borderId="0" xfId="0" applyFill="1" applyAlignment="1">
      <alignment/>
    </xf>
    <xf numFmtId="0" fontId="0" fillId="37" borderId="0" xfId="0" applyFont="1" applyFill="1" applyAlignment="1">
      <alignment horizontal="right" vertical="center"/>
    </xf>
    <xf numFmtId="0" fontId="5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164" fontId="4" fillId="33" borderId="11" xfId="0" applyNumberFormat="1" applyFont="1" applyFill="1" applyBorder="1" applyAlignment="1" applyProtection="1">
      <alignment/>
      <protection hidden="1"/>
    </xf>
    <xf numFmtId="164" fontId="3" fillId="33" borderId="11" xfId="0" applyNumberFormat="1" applyFont="1" applyFill="1" applyBorder="1" applyAlignment="1" applyProtection="1">
      <alignment/>
      <protection hidden="1"/>
    </xf>
    <xf numFmtId="0" fontId="4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/>
    </xf>
    <xf numFmtId="0" fontId="4" fillId="33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right"/>
      <protection/>
    </xf>
    <xf numFmtId="2" fontId="3" fillId="33" borderId="11" xfId="0" applyNumberFormat="1" applyFont="1" applyFill="1" applyBorder="1" applyAlignment="1">
      <alignment horizontal="left"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1" fillId="38" borderId="0" xfId="0" applyFont="1" applyFill="1" applyAlignment="1">
      <alignment/>
    </xf>
    <xf numFmtId="0" fontId="0" fillId="38" borderId="0" xfId="0" applyFill="1" applyAlignment="1">
      <alignment/>
    </xf>
    <xf numFmtId="0" fontId="24" fillId="33" borderId="0" xfId="0" applyFont="1" applyFill="1" applyAlignment="1">
      <alignment/>
    </xf>
    <xf numFmtId="164" fontId="3" fillId="35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33" borderId="0" xfId="0" applyFill="1" applyAlignment="1">
      <alignment horizontal="right"/>
    </xf>
    <xf numFmtId="164" fontId="3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164" fontId="6" fillId="33" borderId="0" xfId="0" applyNumberFormat="1" applyFont="1" applyFill="1" applyBorder="1" applyAlignment="1">
      <alignment vertical="center"/>
    </xf>
    <xf numFmtId="0" fontId="2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48" applyFill="1" applyAlignment="1" applyProtection="1">
      <alignment/>
      <protection/>
    </xf>
    <xf numFmtId="0" fontId="11" fillId="37" borderId="0" xfId="48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11" fillId="37" borderId="0" xfId="48" applyFill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2" fillId="33" borderId="0" xfId="0" applyFont="1" applyFill="1" applyBorder="1" applyAlignment="1" applyProtection="1">
      <alignment vertical="top" wrapText="1"/>
      <protection/>
    </xf>
    <xf numFmtId="0" fontId="14" fillId="0" borderId="0" xfId="0" applyFont="1" applyAlignment="1">
      <alignment vertical="top" wrapText="1"/>
    </xf>
    <xf numFmtId="166" fontId="6" fillId="33" borderId="0" xfId="48" applyNumberFormat="1" applyFont="1" applyFill="1" applyBorder="1" applyAlignment="1" applyProtection="1">
      <alignment horizontal="left"/>
      <protection/>
    </xf>
    <xf numFmtId="0" fontId="0" fillId="33" borderId="0" xfId="0" applyFill="1" applyAlignment="1">
      <alignment horizontal="left"/>
    </xf>
    <xf numFmtId="0" fontId="11" fillId="0" borderId="0" xfId="48" applyAlignment="1" applyProtection="1">
      <alignment vertic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rmentier.ffm@t-online.de" TargetMode="External" /><Relationship Id="rId2" Type="http://schemas.openxmlformats.org/officeDocument/2006/relationships/hyperlink" Target="mailto:parmentier.ffm@t-online.de" TargetMode="External" /><Relationship Id="rId3" Type="http://schemas.openxmlformats.org/officeDocument/2006/relationships/hyperlink" Target="http://www.vdek.com/arbeitgeber/Besprechungsergebnisse/be_gleitzone/10_beitraege_gleitzone.pdf" TargetMode="External" /><Relationship Id="rId4" Type="http://schemas.openxmlformats.org/officeDocument/2006/relationships/hyperlink" Target="http://www.parmentier.de/steuer/steuer.htm?steuer01.ht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showGridLines="0" tabSelected="1" zoomScale="85" zoomScaleNormal="85" zoomScalePageLayoutView="0" workbookViewId="0" topLeftCell="A1">
      <selection activeCell="D8" sqref="D8"/>
    </sheetView>
  </sheetViews>
  <sheetFormatPr defaultColWidth="11.421875" defaultRowHeight="12.75"/>
  <cols>
    <col min="1" max="1" width="5.140625" style="0" customWidth="1"/>
    <col min="3" max="3" width="46.421875" style="0" customWidth="1"/>
    <col min="4" max="4" width="14.8515625" style="0" customWidth="1"/>
    <col min="5" max="5" width="4.57421875" style="0" customWidth="1"/>
    <col min="6" max="6" width="12.7109375" style="0" customWidth="1"/>
    <col min="7" max="7" width="5.57421875" style="0" customWidth="1"/>
    <col min="8" max="8" width="14.8515625" style="0" customWidth="1"/>
    <col min="9" max="9" width="3.28125" style="0" customWidth="1"/>
    <col min="10" max="10" width="2.421875" style="0" customWidth="1"/>
    <col min="11" max="11" width="16.00390625" style="0" customWidth="1"/>
  </cols>
  <sheetData>
    <row r="1" spans="1:13" ht="5.25" customHeight="1">
      <c r="A1" s="1"/>
      <c r="B1" s="1"/>
      <c r="C1" s="1"/>
      <c r="D1" s="1"/>
      <c r="E1" s="1"/>
      <c r="F1" s="1"/>
      <c r="G1" s="1"/>
      <c r="H1" s="1"/>
      <c r="I1" s="2"/>
      <c r="J1" s="1"/>
      <c r="K1" s="73"/>
      <c r="L1" s="73"/>
      <c r="M1" s="73"/>
    </row>
    <row r="2" spans="1:13" ht="13.5" customHeight="1">
      <c r="A2" s="1"/>
      <c r="B2" s="70" t="s">
        <v>30</v>
      </c>
      <c r="C2" s="1"/>
      <c r="D2" s="1"/>
      <c r="E2" s="1"/>
      <c r="F2" s="1"/>
      <c r="G2" s="1"/>
      <c r="H2" s="1" t="s">
        <v>34</v>
      </c>
      <c r="I2" s="2"/>
      <c r="J2" s="1"/>
      <c r="K2" s="73"/>
      <c r="L2" s="73"/>
      <c r="M2" s="73"/>
    </row>
    <row r="3" spans="1:13" ht="3" customHeight="1">
      <c r="A3" s="1"/>
      <c r="B3" s="68"/>
      <c r="C3" s="68"/>
      <c r="D3" s="68"/>
      <c r="E3" s="68"/>
      <c r="F3" s="68"/>
      <c r="G3" s="68"/>
      <c r="H3" s="68"/>
      <c r="I3" s="4"/>
      <c r="J3" s="1"/>
      <c r="K3" s="73"/>
      <c r="L3" s="73"/>
      <c r="M3" s="73"/>
    </row>
    <row r="4" spans="1:13" ht="19.5">
      <c r="A4" s="1"/>
      <c r="B4" s="67" t="s">
        <v>29</v>
      </c>
      <c r="C4" s="66"/>
      <c r="D4" s="3" t="s">
        <v>0</v>
      </c>
      <c r="E4" s="3"/>
      <c r="F4" s="3"/>
      <c r="G4" s="3"/>
      <c r="H4" s="1"/>
      <c r="I4" s="4"/>
      <c r="J4" s="1"/>
      <c r="K4" s="73"/>
      <c r="L4" s="73"/>
      <c r="M4" s="73"/>
    </row>
    <row r="5" spans="1:13" ht="11.25" customHeight="1">
      <c r="A5" s="1"/>
      <c r="B5" s="57" t="s">
        <v>37</v>
      </c>
      <c r="C5" s="5"/>
      <c r="D5" s="57" t="s">
        <v>27</v>
      </c>
      <c r="E5" s="6"/>
      <c r="F5" s="6"/>
      <c r="G5" s="5"/>
      <c r="H5" s="5"/>
      <c r="I5" s="5"/>
      <c r="J5" s="3"/>
      <c r="K5" s="73"/>
      <c r="L5" s="73"/>
      <c r="M5" s="73"/>
    </row>
    <row r="6" spans="1:13" ht="5.25" customHeight="1">
      <c r="A6" s="1"/>
      <c r="B6" s="61"/>
      <c r="C6" s="61"/>
      <c r="D6" s="62"/>
      <c r="E6" s="63"/>
      <c r="F6" s="64"/>
      <c r="G6" s="65"/>
      <c r="H6" s="65"/>
      <c r="I6" s="7"/>
      <c r="J6" s="8"/>
      <c r="K6" s="73"/>
      <c r="L6" s="73"/>
      <c r="M6" s="73"/>
    </row>
    <row r="7" spans="1:13" ht="7.5" customHeight="1">
      <c r="A7" s="1"/>
      <c r="B7" s="5"/>
      <c r="C7" s="5"/>
      <c r="D7" s="5"/>
      <c r="E7" s="6"/>
      <c r="F7" s="6"/>
      <c r="G7" s="9"/>
      <c r="H7" s="87"/>
      <c r="I7" s="87"/>
      <c r="J7" s="88"/>
      <c r="K7" s="73"/>
      <c r="L7" s="73"/>
      <c r="M7" s="73"/>
    </row>
    <row r="8" spans="1:13" ht="14.25">
      <c r="A8" s="1"/>
      <c r="B8" s="9" t="s">
        <v>1</v>
      </c>
      <c r="C8" s="5"/>
      <c r="D8" s="12">
        <v>620.1</v>
      </c>
      <c r="E8" s="6"/>
      <c r="F8" s="13" t="s">
        <v>2</v>
      </c>
      <c r="G8" s="9"/>
      <c r="H8" s="89"/>
      <c r="I8" s="90"/>
      <c r="J8" s="11"/>
      <c r="K8" s="73"/>
      <c r="L8" s="73"/>
      <c r="M8" s="73"/>
    </row>
    <row r="9" spans="1:13" ht="6" customHeight="1">
      <c r="A9" s="2"/>
      <c r="B9" s="5"/>
      <c r="C9" s="5"/>
      <c r="D9" s="5"/>
      <c r="E9" s="6"/>
      <c r="F9" s="6"/>
      <c r="G9" s="9"/>
      <c r="H9" s="10"/>
      <c r="I9" s="10"/>
      <c r="J9" s="11"/>
      <c r="K9" s="73"/>
      <c r="L9" s="73"/>
      <c r="M9" s="73"/>
    </row>
    <row r="10" spans="1:13" ht="14.25">
      <c r="A10" s="1"/>
      <c r="B10" s="5" t="s">
        <v>28</v>
      </c>
      <c r="C10" s="5"/>
      <c r="D10" s="14">
        <v>15.5</v>
      </c>
      <c r="E10" s="15" t="s">
        <v>3</v>
      </c>
      <c r="F10" s="16">
        <v>0.9</v>
      </c>
      <c r="G10" s="5" t="s">
        <v>3</v>
      </c>
      <c r="H10" s="17"/>
      <c r="I10" s="9"/>
      <c r="J10" s="18"/>
      <c r="K10" s="73"/>
      <c r="L10" s="73"/>
      <c r="M10" s="73"/>
    </row>
    <row r="11" spans="1:13" ht="6" customHeight="1">
      <c r="A11" s="1"/>
      <c r="B11" s="5"/>
      <c r="C11" s="5"/>
      <c r="D11" s="19"/>
      <c r="E11" s="15"/>
      <c r="F11" s="6"/>
      <c r="G11" s="5"/>
      <c r="H11" s="17"/>
      <c r="I11" s="9"/>
      <c r="J11" s="18"/>
      <c r="K11" s="73"/>
      <c r="L11" s="73"/>
      <c r="M11" s="73"/>
    </row>
    <row r="12" spans="1:13" ht="14.25">
      <c r="A12" s="1"/>
      <c r="B12" s="5" t="s">
        <v>4</v>
      </c>
      <c r="C12" s="5"/>
      <c r="D12" s="20">
        <v>1.95</v>
      </c>
      <c r="E12" s="15" t="s">
        <v>3</v>
      </c>
      <c r="F12" s="85">
        <f>IF(OR(D8&lt;=400,D8&gt;800),"Wert ausserhalb der Gleitzone!","")</f>
      </c>
      <c r="G12" s="86"/>
      <c r="H12" s="86"/>
      <c r="I12" s="9"/>
      <c r="J12" s="4"/>
      <c r="K12" s="73"/>
      <c r="L12" s="73"/>
      <c r="M12" s="73"/>
    </row>
    <row r="13" spans="1:13" ht="6" customHeight="1">
      <c r="A13" s="1"/>
      <c r="B13" s="5"/>
      <c r="C13" s="5"/>
      <c r="D13" s="19"/>
      <c r="E13" s="15"/>
      <c r="F13" s="86"/>
      <c r="G13" s="86"/>
      <c r="H13" s="86"/>
      <c r="I13" s="9"/>
      <c r="J13" s="4"/>
      <c r="K13" s="73"/>
      <c r="L13" s="73"/>
      <c r="M13" s="73"/>
    </row>
    <row r="14" spans="1:13" ht="14.25">
      <c r="A14" s="1"/>
      <c r="B14" s="5" t="s">
        <v>36</v>
      </c>
      <c r="C14" s="5"/>
      <c r="D14" s="14">
        <v>19.6</v>
      </c>
      <c r="E14" s="15" t="s">
        <v>3</v>
      </c>
      <c r="F14" s="86"/>
      <c r="G14" s="86"/>
      <c r="H14" s="86"/>
      <c r="I14" s="9"/>
      <c r="J14" s="4"/>
      <c r="K14" s="73"/>
      <c r="L14" s="73"/>
      <c r="M14" s="73"/>
    </row>
    <row r="15" spans="1:13" ht="6" customHeight="1">
      <c r="A15" s="1"/>
      <c r="B15" s="5"/>
      <c r="C15" s="5"/>
      <c r="D15" s="19"/>
      <c r="E15" s="15"/>
      <c r="F15" s="6"/>
      <c r="G15" s="5"/>
      <c r="H15" s="17"/>
      <c r="I15" s="9"/>
      <c r="J15" s="4"/>
      <c r="K15" s="73"/>
      <c r="L15" s="73"/>
      <c r="M15" s="73"/>
    </row>
    <row r="16" spans="1:13" ht="14.25">
      <c r="A16" s="1"/>
      <c r="B16" s="5" t="s">
        <v>5</v>
      </c>
      <c r="C16" s="5"/>
      <c r="D16" s="14">
        <v>3</v>
      </c>
      <c r="E16" s="15" t="s">
        <v>3</v>
      </c>
      <c r="F16" s="6"/>
      <c r="G16" s="5"/>
      <c r="H16" s="17"/>
      <c r="I16" s="9"/>
      <c r="J16" s="4"/>
      <c r="K16" s="74"/>
      <c r="L16" s="73"/>
      <c r="M16" s="73"/>
    </row>
    <row r="17" spans="1:13" ht="6" customHeight="1">
      <c r="A17" s="1"/>
      <c r="B17" s="5"/>
      <c r="C17" s="5"/>
      <c r="D17" s="21"/>
      <c r="E17" s="15"/>
      <c r="F17" s="6"/>
      <c r="G17" s="9"/>
      <c r="H17" s="17"/>
      <c r="I17" s="9"/>
      <c r="J17" s="4"/>
      <c r="K17" s="73"/>
      <c r="L17" s="73"/>
      <c r="M17" s="73"/>
    </row>
    <row r="18" spans="1:13" ht="14.25">
      <c r="A18" s="1"/>
      <c r="B18" s="5" t="s">
        <v>6</v>
      </c>
      <c r="C18" s="5"/>
      <c r="D18" s="22">
        <f>ROUND(30/SUM(D10:D16),4)</f>
        <v>0.7491</v>
      </c>
      <c r="E18" s="23"/>
      <c r="F18" s="91" t="s">
        <v>24</v>
      </c>
      <c r="G18" s="92"/>
      <c r="H18" s="92"/>
      <c r="I18" s="9"/>
      <c r="J18" s="4"/>
      <c r="K18" s="73"/>
      <c r="L18" s="73"/>
      <c r="M18" s="73"/>
    </row>
    <row r="19" spans="1:13" ht="6" customHeight="1">
      <c r="A19" s="2"/>
      <c r="B19" s="5"/>
      <c r="C19" s="5"/>
      <c r="D19" s="24"/>
      <c r="E19" s="23"/>
      <c r="F19" s="92"/>
      <c r="G19" s="92"/>
      <c r="H19" s="92"/>
      <c r="I19" s="9"/>
      <c r="J19" s="18"/>
      <c r="K19" s="73"/>
      <c r="L19" s="73"/>
      <c r="M19" s="73"/>
    </row>
    <row r="20" spans="1:13" ht="14.25">
      <c r="A20" s="1"/>
      <c r="B20" s="5" t="s">
        <v>25</v>
      </c>
      <c r="C20" s="5"/>
      <c r="D20" s="25">
        <v>0</v>
      </c>
      <c r="E20" s="26"/>
      <c r="F20" s="92"/>
      <c r="G20" s="92"/>
      <c r="H20" s="92"/>
      <c r="I20" s="9"/>
      <c r="J20" s="18"/>
      <c r="K20" s="73"/>
      <c r="L20" s="73"/>
      <c r="M20" s="73"/>
    </row>
    <row r="21" spans="1:13" ht="6" customHeight="1">
      <c r="A21" s="1"/>
      <c r="B21" s="5"/>
      <c r="C21" s="5"/>
      <c r="D21" s="5"/>
      <c r="E21" s="26"/>
      <c r="F21" s="27"/>
      <c r="G21" s="5"/>
      <c r="H21" s="9"/>
      <c r="I21" s="9"/>
      <c r="J21" s="18"/>
      <c r="K21" s="73"/>
      <c r="L21" s="73"/>
      <c r="M21" s="73"/>
    </row>
    <row r="22" spans="1:13" ht="14.25">
      <c r="A22" s="1"/>
      <c r="B22" s="5" t="s">
        <v>26</v>
      </c>
      <c r="C22" s="5"/>
      <c r="D22" s="28">
        <v>0</v>
      </c>
      <c r="E22" s="26"/>
      <c r="F22" s="93" t="s">
        <v>7</v>
      </c>
      <c r="G22" s="94"/>
      <c r="H22" s="93" t="s">
        <v>8</v>
      </c>
      <c r="I22" s="94"/>
      <c r="J22" s="29"/>
      <c r="K22" s="73"/>
      <c r="L22" s="73"/>
      <c r="M22" s="73"/>
    </row>
    <row r="23" spans="1:13" ht="6" customHeight="1">
      <c r="A23" s="1"/>
      <c r="B23" s="5"/>
      <c r="C23" s="5"/>
      <c r="D23" s="30"/>
      <c r="E23" s="31"/>
      <c r="F23" s="31"/>
      <c r="G23" s="30"/>
      <c r="H23" s="32"/>
      <c r="I23" s="32"/>
      <c r="J23" s="33"/>
      <c r="K23" s="73"/>
      <c r="L23" s="73"/>
      <c r="M23" s="73"/>
    </row>
    <row r="24" spans="1:13" ht="14.25">
      <c r="A24" s="1"/>
      <c r="B24" s="9" t="s">
        <v>31</v>
      </c>
      <c r="C24" s="5"/>
      <c r="D24" s="34">
        <f>IF(AND(D8&gt;400,D8&lt;=800),ROUND((D18*400+(2-D18)*(D8-400)),2),0)</f>
        <v>574.96</v>
      </c>
      <c r="E24" s="35"/>
      <c r="F24" s="36">
        <f>(IF(D20=1,0.01475+IF(D22=0,0.0025,0),D12*0.01/2+IF(D22=0,0.0025,0)))*100</f>
        <v>1.225</v>
      </c>
      <c r="G24" s="30" t="s">
        <v>3</v>
      </c>
      <c r="H24" s="37">
        <f>IF(D20=1,0.00475,D12*0.01/2)*100</f>
        <v>0.975</v>
      </c>
      <c r="I24" s="30" t="s">
        <v>3</v>
      </c>
      <c r="J24" s="33"/>
      <c r="K24" s="73"/>
      <c r="L24" s="73"/>
      <c r="M24" s="73"/>
    </row>
    <row r="25" spans="1:13" ht="6" customHeight="1">
      <c r="A25" s="1"/>
      <c r="B25" s="58"/>
      <c r="C25" s="58"/>
      <c r="D25" s="59"/>
      <c r="E25" s="59"/>
      <c r="F25" s="60"/>
      <c r="G25" s="59"/>
      <c r="H25" s="60"/>
      <c r="I25" s="9"/>
      <c r="J25" s="29"/>
      <c r="K25" s="73"/>
      <c r="L25" s="73"/>
      <c r="M25" s="73"/>
    </row>
    <row r="26" spans="1:13" ht="9.75" customHeight="1">
      <c r="A26" s="1"/>
      <c r="B26" s="5"/>
      <c r="C26" s="5"/>
      <c r="D26" s="35"/>
      <c r="E26" s="35"/>
      <c r="F26" s="38"/>
      <c r="G26" s="38"/>
      <c r="H26" s="38"/>
      <c r="I26" s="5"/>
      <c r="J26" s="3"/>
      <c r="K26" s="73"/>
      <c r="L26" s="73"/>
      <c r="M26" s="73"/>
    </row>
    <row r="27" spans="1:13" ht="12.75" customHeight="1">
      <c r="A27" s="1"/>
      <c r="B27" s="5" t="s">
        <v>9</v>
      </c>
      <c r="C27" s="5"/>
      <c r="D27" s="39" t="s">
        <v>10</v>
      </c>
      <c r="E27" s="40"/>
      <c r="F27" s="39" t="s">
        <v>11</v>
      </c>
      <c r="G27" s="41"/>
      <c r="H27" s="39" t="s">
        <v>12</v>
      </c>
      <c r="I27" s="42"/>
      <c r="J27" s="3"/>
      <c r="K27" s="73"/>
      <c r="L27" s="73"/>
      <c r="M27" s="73"/>
    </row>
    <row r="28" spans="1:13" ht="6" customHeight="1">
      <c r="A28" s="1"/>
      <c r="B28" s="5"/>
      <c r="C28" s="5"/>
      <c r="D28" s="43"/>
      <c r="E28" s="43"/>
      <c r="F28" s="43"/>
      <c r="G28" s="44"/>
      <c r="H28" s="38"/>
      <c r="I28" s="5"/>
      <c r="J28" s="3"/>
      <c r="K28" s="73"/>
      <c r="L28" s="73"/>
      <c r="M28" s="73"/>
    </row>
    <row r="29" spans="1:13" ht="14.25">
      <c r="A29" s="1"/>
      <c r="B29" s="5" t="s">
        <v>13</v>
      </c>
      <c r="C29" s="5"/>
      <c r="D29" s="45">
        <f>ROUND(D24*((D10-F10)*0.01/2),2)+ROUND(D24*((D10-F10)/2+F10)*0.01,2)-F29</f>
        <v>43.85</v>
      </c>
      <c r="E29" s="38"/>
      <c r="F29" s="45">
        <f>IF(D24&gt;0,ROUND(D8*((D10-F10)*0.01/2),2),0)</f>
        <v>45.27</v>
      </c>
      <c r="G29" s="43"/>
      <c r="H29" s="46">
        <f>SUM(D29:F29)</f>
        <v>89.12</v>
      </c>
      <c r="I29" s="5"/>
      <c r="J29" s="3"/>
      <c r="K29" s="73"/>
      <c r="L29" s="73"/>
      <c r="M29" s="73"/>
    </row>
    <row r="30" spans="1:13" ht="6" customHeight="1">
      <c r="A30" s="1"/>
      <c r="B30" s="5"/>
      <c r="C30" s="5"/>
      <c r="D30" s="38"/>
      <c r="E30" s="38"/>
      <c r="F30" s="38"/>
      <c r="G30" s="38"/>
      <c r="H30" s="38"/>
      <c r="I30" s="5"/>
      <c r="J30" s="3"/>
      <c r="K30" s="73"/>
      <c r="L30" s="73"/>
      <c r="M30" s="73"/>
    </row>
    <row r="31" spans="1:13" ht="14.25">
      <c r="A31" s="1"/>
      <c r="B31" s="5" t="s">
        <v>14</v>
      </c>
      <c r="C31" s="5"/>
      <c r="D31" s="45">
        <f>ROUND(D24*D12/2*0.01,2)+ROUND(D24*(D12/2+IF(D22=1,0,0.25))*0.01,2)-F31</f>
        <v>6.6000000000000005</v>
      </c>
      <c r="E31" s="38"/>
      <c r="F31" s="45">
        <f>IF(D24&gt;0,ROUND(D8*H24*0.01,2),0)</f>
        <v>6.05</v>
      </c>
      <c r="G31" s="38"/>
      <c r="H31" s="46">
        <f>SUM(D31:F31)</f>
        <v>12.65</v>
      </c>
      <c r="I31" s="5"/>
      <c r="J31" s="3"/>
      <c r="K31" s="73"/>
      <c r="L31" s="73"/>
      <c r="M31" s="73"/>
    </row>
    <row r="32" spans="1:13" ht="6" customHeight="1">
      <c r="A32" s="1"/>
      <c r="B32" s="5"/>
      <c r="C32" s="5"/>
      <c r="D32" s="38"/>
      <c r="E32" s="38"/>
      <c r="F32" s="38"/>
      <c r="G32" s="38"/>
      <c r="H32" s="38"/>
      <c r="I32" s="5"/>
      <c r="J32" s="3"/>
      <c r="K32" s="73"/>
      <c r="L32" s="73"/>
      <c r="M32" s="73"/>
    </row>
    <row r="33" spans="1:13" ht="14.25">
      <c r="A33" s="1"/>
      <c r="B33" s="5" t="s">
        <v>15</v>
      </c>
      <c r="C33" s="5"/>
      <c r="D33" s="45">
        <f>ROUND(D24/2*(D14*0.01),2)*2-(F33)</f>
        <v>51.93</v>
      </c>
      <c r="E33" s="38"/>
      <c r="F33" s="45">
        <f>IF(D24&gt;0,ROUND(D8*D14*0.01/2,2),0)</f>
        <v>60.77</v>
      </c>
      <c r="G33" s="38"/>
      <c r="H33" s="46">
        <f>SUM(D33:F33)</f>
        <v>112.7</v>
      </c>
      <c r="I33" s="5"/>
      <c r="J33" s="3"/>
      <c r="K33" s="73"/>
      <c r="L33" s="73"/>
      <c r="M33" s="73"/>
    </row>
    <row r="34" spans="1:13" ht="6" customHeight="1">
      <c r="A34" s="1"/>
      <c r="B34" s="5"/>
      <c r="C34" s="5"/>
      <c r="D34" s="38"/>
      <c r="E34" s="38"/>
      <c r="F34" s="38"/>
      <c r="G34" s="38"/>
      <c r="H34" s="38"/>
      <c r="I34" s="5"/>
      <c r="J34" s="3"/>
      <c r="K34" s="73"/>
      <c r="L34" s="73"/>
      <c r="M34" s="73"/>
    </row>
    <row r="35" spans="1:13" ht="14.25">
      <c r="A35" s="1"/>
      <c r="B35" s="5" t="s">
        <v>16</v>
      </c>
      <c r="C35" s="5"/>
      <c r="D35" s="45">
        <f>ROUND(D24*(D16*0.01/2),2)*2-(F35)</f>
        <v>7.939999999999998</v>
      </c>
      <c r="E35" s="38"/>
      <c r="F35" s="45">
        <f>IF(D24&gt;0,ROUND(D8*D16*0.01/2,2),0)</f>
        <v>9.3</v>
      </c>
      <c r="G35" s="38"/>
      <c r="H35" s="46">
        <f>SUM(D35:F35)</f>
        <v>17.24</v>
      </c>
      <c r="I35" s="5"/>
      <c r="J35" s="3"/>
      <c r="K35" s="73"/>
      <c r="L35" s="73"/>
      <c r="M35" s="73"/>
    </row>
    <row r="36" spans="1:13" ht="6" customHeight="1">
      <c r="A36" s="1"/>
      <c r="B36" s="5"/>
      <c r="C36" s="5"/>
      <c r="D36" s="38"/>
      <c r="E36" s="38"/>
      <c r="F36" s="38"/>
      <c r="G36" s="38"/>
      <c r="H36" s="38"/>
      <c r="I36" s="5"/>
      <c r="J36" s="3"/>
      <c r="K36" s="73"/>
      <c r="L36" s="73"/>
      <c r="M36" s="73"/>
    </row>
    <row r="37" spans="1:13" ht="14.25">
      <c r="A37" s="1"/>
      <c r="B37" s="9" t="s">
        <v>17</v>
      </c>
      <c r="C37" s="9"/>
      <c r="D37" s="47">
        <f>ROUND(SUM(D29:D35),2)</f>
        <v>110.32</v>
      </c>
      <c r="E37" s="48"/>
      <c r="F37" s="47">
        <f>ROUND(SUM(F29:F35),2)</f>
        <v>121.39</v>
      </c>
      <c r="G37" s="49"/>
      <c r="H37" s="47">
        <f>ROUND(SUM(H29:H35),2)</f>
        <v>231.71</v>
      </c>
      <c r="I37" s="5"/>
      <c r="J37" s="3"/>
      <c r="K37" s="73"/>
      <c r="L37" s="73"/>
      <c r="M37" s="73"/>
    </row>
    <row r="38" spans="1:13" ht="6" customHeight="1">
      <c r="A38" s="1"/>
      <c r="B38" s="9"/>
      <c r="C38" s="9"/>
      <c r="D38" s="48"/>
      <c r="E38" s="48"/>
      <c r="F38" s="48"/>
      <c r="G38" s="49"/>
      <c r="H38" s="48"/>
      <c r="I38" s="5"/>
      <c r="J38" s="3"/>
      <c r="K38" s="73"/>
      <c r="L38" s="73"/>
      <c r="M38" s="73"/>
    </row>
    <row r="39" spans="1:13" ht="14.25">
      <c r="A39" s="1"/>
      <c r="B39" s="5" t="s">
        <v>18</v>
      </c>
      <c r="C39" s="5"/>
      <c r="D39" s="50">
        <f>SUM(F37-D37)+ROUND(F10*0.01*D8,2)+IF(D20=1,ROUND(0.00475*D8,2),0)+IF(D22=0,ROUND(0.0025*D8,2),0)</f>
        <v>18.200000000000006</v>
      </c>
      <c r="E39" s="76"/>
      <c r="F39" s="78"/>
      <c r="G39" s="79"/>
      <c r="H39" s="79"/>
      <c r="I39" s="5"/>
      <c r="J39" s="51"/>
      <c r="K39" s="73"/>
      <c r="L39" s="73"/>
      <c r="M39" s="73"/>
    </row>
    <row r="40" spans="1:13" ht="6" customHeight="1">
      <c r="A40" s="1"/>
      <c r="B40" s="9"/>
      <c r="C40" s="9"/>
      <c r="D40" s="9"/>
      <c r="E40" s="76"/>
      <c r="F40" s="79"/>
      <c r="G40" s="79"/>
      <c r="H40" s="79"/>
      <c r="I40" s="5"/>
      <c r="J40" s="3"/>
      <c r="K40" s="73"/>
      <c r="L40" s="73"/>
      <c r="M40" s="73"/>
    </row>
    <row r="41" spans="1:13" ht="14.25">
      <c r="A41" s="1"/>
      <c r="B41" s="5" t="s">
        <v>19</v>
      </c>
      <c r="C41" s="1"/>
      <c r="D41" s="71">
        <f>IF(D24&gt;0,D8-D37,0)</f>
        <v>509.78000000000003</v>
      </c>
      <c r="E41" s="77"/>
      <c r="F41" s="79"/>
      <c r="G41" s="79"/>
      <c r="H41" s="79"/>
      <c r="I41" s="4"/>
      <c r="J41" s="1"/>
      <c r="K41" s="73"/>
      <c r="L41" s="73"/>
      <c r="M41" s="73"/>
    </row>
    <row r="42" spans="1:13" ht="14.25">
      <c r="A42" s="1"/>
      <c r="B42" s="5"/>
      <c r="C42" s="1"/>
      <c r="D42" s="30"/>
      <c r="E42" s="77"/>
      <c r="F42" s="79"/>
      <c r="G42" s="79"/>
      <c r="H42" s="79"/>
      <c r="I42" s="4"/>
      <c r="J42" s="1"/>
      <c r="K42" s="73"/>
      <c r="L42" s="73"/>
      <c r="M42" s="73"/>
    </row>
    <row r="43" spans="1:13" ht="12.75">
      <c r="A43" s="1"/>
      <c r="B43" s="1"/>
      <c r="C43" s="75" t="s">
        <v>35</v>
      </c>
      <c r="D43" s="81" t="s">
        <v>33</v>
      </c>
      <c r="E43" s="77" t="s">
        <v>32</v>
      </c>
      <c r="F43" s="80"/>
      <c r="G43" s="80"/>
      <c r="H43" s="80"/>
      <c r="I43" s="4"/>
      <c r="J43" s="1"/>
      <c r="K43" s="73"/>
      <c r="L43" s="73"/>
      <c r="M43" s="73"/>
    </row>
    <row r="44" spans="1:13" ht="3" customHeight="1">
      <c r="A44" s="1"/>
      <c r="B44" s="69"/>
      <c r="C44" s="69"/>
      <c r="D44" s="69"/>
      <c r="E44" s="69"/>
      <c r="F44" s="69"/>
      <c r="G44" s="69"/>
      <c r="H44" s="69"/>
      <c r="I44" s="4"/>
      <c r="J44" s="1"/>
      <c r="K44" s="73"/>
      <c r="L44" s="73"/>
      <c r="M44" s="73"/>
    </row>
    <row r="45" spans="1:13" ht="9.75" customHeight="1">
      <c r="A45" s="1"/>
      <c r="B45" s="1"/>
      <c r="C45" s="1"/>
      <c r="D45" s="1"/>
      <c r="E45" s="1"/>
      <c r="F45" s="1"/>
      <c r="G45" s="1"/>
      <c r="H45" s="1"/>
      <c r="I45" s="4"/>
      <c r="J45" s="1"/>
      <c r="K45" s="73"/>
      <c r="L45" s="73"/>
      <c r="M45" s="73"/>
    </row>
    <row r="46" spans="1:13" ht="17.25" customHeight="1">
      <c r="A46" s="52"/>
      <c r="B46" s="52"/>
      <c r="C46" s="52" t="s">
        <v>20</v>
      </c>
      <c r="D46" s="82" t="s">
        <v>21</v>
      </c>
      <c r="E46" s="95"/>
      <c r="F46" s="95"/>
      <c r="G46" s="95"/>
      <c r="H46" s="95"/>
      <c r="I46" s="55"/>
      <c r="J46" s="55"/>
      <c r="K46" s="72"/>
      <c r="L46" s="72"/>
      <c r="M46" s="72"/>
    </row>
    <row r="47" spans="1:13" ht="12.75">
      <c r="A47" s="56"/>
      <c r="B47" s="56"/>
      <c r="C47" s="56" t="s">
        <v>22</v>
      </c>
      <c r="D47" s="84" t="s">
        <v>23</v>
      </c>
      <c r="E47" s="83"/>
      <c r="F47" s="83"/>
      <c r="G47" s="53"/>
      <c r="H47" s="54"/>
      <c r="I47" s="54"/>
      <c r="J47" s="55"/>
      <c r="K47" s="72"/>
      <c r="L47" s="72"/>
      <c r="M47" s="72"/>
    </row>
  </sheetData>
  <sheetProtection/>
  <mergeCells count="8">
    <mergeCell ref="D46:H46"/>
    <mergeCell ref="D47:F47"/>
    <mergeCell ref="F12:H14"/>
    <mergeCell ref="H7:J7"/>
    <mergeCell ref="H8:I8"/>
    <mergeCell ref="F18:H20"/>
    <mergeCell ref="F22:G22"/>
    <mergeCell ref="H22:I22"/>
  </mergeCells>
  <hyperlinks>
    <hyperlink ref="D46" r:id="rId1" display="parmentier.ffm@t-online.de"/>
    <hyperlink ref="D47" r:id="rId2" display="parmentier.ffm@t-online.de"/>
    <hyperlink ref="D43" r:id="rId3" display="der Vereinbarung "/>
    <hyperlink ref="D46:H46" r:id="rId4" display="http://www.parmentier.de/steuer/steuer01.htm"/>
  </hyperlinks>
  <printOptions/>
  <pageMargins left="0.787401575" right="0.787401575" top="0.984251969" bottom="0.984251969" header="0.4921259845" footer="0.4921259845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Gleitzonenerechner 2010-2012  in EXCEL mit Zellfunktionen</dc:title>
  <dc:subject/>
  <dc:creator>Wolfgang Parmentier</dc:creator>
  <cp:keywords/>
  <dc:description>Zellfunktion errechnet mit den (eingebbaren) Sätzen der Sozialversicherung den jeweiligen Gleitzonenfaktor.</dc:description>
  <cp:lastModifiedBy>Parmentier</cp:lastModifiedBy>
  <dcterms:created xsi:type="dcterms:W3CDTF">2011-01-14T20:47:48Z</dcterms:created>
  <dcterms:modified xsi:type="dcterms:W3CDTF">2012-05-03T20:07:38Z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