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03" yWindow="83" windowWidth="31883" windowHeight="12420" activeTab="0"/>
  </bookViews>
  <sheets>
    <sheet name="80% SozVers" sheetId="1" r:id="rId1"/>
  </sheets>
  <definedNames/>
  <calcPr fullCalcOnLoad="1"/>
</workbook>
</file>

<file path=xl/sharedStrings.xml><?xml version="1.0" encoding="utf-8"?>
<sst xmlns="http://schemas.openxmlformats.org/spreadsheetml/2006/main" count="85" uniqueCount="30">
  <si>
    <t>Bruttolohn vor Kurzarbeit</t>
  </si>
  <si>
    <t>Rentenversicherung</t>
  </si>
  <si>
    <t>€</t>
  </si>
  <si>
    <t>Pflegeversicherung</t>
  </si>
  <si>
    <t>Arbeitslosenversicherung</t>
  </si>
  <si>
    <t>Bruttolohn während Kurzarbeit</t>
  </si>
  <si>
    <t>Krankenversicherung</t>
  </si>
  <si>
    <t>%</t>
  </si>
  <si>
    <t>Ostdeutschland nein=0 ja=1</t>
  </si>
  <si>
    <t>Sachsen nein=0, ja=1</t>
  </si>
  <si>
    <t>zusätzlicher Anteil des Arbeitgebers</t>
  </si>
  <si>
    <t>(Anteil Arbeitgeber)</t>
  </si>
  <si>
    <t>bei Kurzarbeit</t>
  </si>
  <si>
    <t>Arbeitgebergesamtbelastung Sozialversicherung</t>
  </si>
  <si>
    <t>Summe</t>
  </si>
  <si>
    <r>
      <t>(</t>
    </r>
    <r>
      <rPr>
        <b/>
        <sz val="10"/>
        <color indexed="20"/>
        <rFont val="Arial"/>
        <family val="2"/>
      </rPr>
      <t>80%</t>
    </r>
    <r>
      <rPr>
        <sz val="10"/>
        <color indexed="20"/>
        <rFont val="Arial"/>
        <family val="2"/>
      </rPr>
      <t xml:space="preserve"> der Differenz Brutto vor/bei Kurzarbeit)</t>
    </r>
  </si>
  <si>
    <t>Kurzarbeitergeld</t>
  </si>
  <si>
    <t>Rentenversich. West</t>
  </si>
  <si>
    <t>Rentenversich. Ost</t>
  </si>
  <si>
    <t>Lohnzahlungszeitraum Monat</t>
  </si>
  <si>
    <t>Sozialversicherung Bemessungsgrenzen Monat</t>
  </si>
  <si>
    <t>Arbeitslosenversich.</t>
  </si>
  <si>
    <t>Arbeitnehmerbelastung Sozialversicherung</t>
  </si>
  <si>
    <t>Bruttolohn bei Kurzarbeit</t>
  </si>
  <si>
    <t xml:space="preserve"> €</t>
  </si>
  <si>
    <t>Zusatzbeitrag</t>
  </si>
  <si>
    <r>
      <t>80%</t>
    </r>
    <r>
      <rPr>
        <sz val="10"/>
        <color indexed="20"/>
        <rFont val="Arial"/>
        <family val="2"/>
      </rPr>
      <t xml:space="preserve"> der Differenz zwischen der (vom Arbeitgeber zu tragenden) Sozialversicherung des Soll- zum Istlohn                                        </t>
    </r>
    <r>
      <rPr>
        <sz val="8"/>
        <color indexed="20"/>
        <rFont val="Arial"/>
        <family val="2"/>
      </rPr>
      <t>(50% / 100% davon übernimmt Arbeitsagentur - ab 2009)</t>
    </r>
  </si>
  <si>
    <t>Berechung des vom Arbeitgeber zusätzlich zu tragenden Sozialversicherungsanteils 2019</t>
  </si>
  <si>
    <t xml:space="preserve">Die Unternehmen haben auf das Kurzarbeitergeld Beiträge zur Rentenversicherung, Krankenversicherung und Pflege-versicherung zu entrichten, nicht aber Beiträge zur Arbeits-losenversicherung. Anders als beim Arbeitsentgelt zahlt der Arbeitgeber aber nicht nur seinen Arbeitgeberanteil, sondern zusätzlich noch Beiträge auf das Ausfallgeld (=Differenz Soll- zu Ist-Bruttolohn). Bis 31.3. des folgenden Jahres erstattet die Arbeitsagentur den Arbeitgebern auf Antrag 50 Prozent der von ihm zu tragenden Beiträge in pauschalierter Form. Allen Betrieben, die schon sechs Monate lang auf das Kurzarbeitergeld angewiesen waren, wird ab 7. Monat die Sozialversicherung in voller Höhe erstattet. 
</t>
  </si>
  <si>
    <t>Sozialversicherungssätze 2019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</si>
</sst>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_€"/>
  </numFmts>
  <fonts count="44">
    <font>
      <sz val="10"/>
      <name val="Arial"/>
      <family val="0"/>
    </font>
    <font>
      <b/>
      <sz val="10"/>
      <name val="Arial"/>
      <family val="2"/>
    </font>
    <font>
      <b/>
      <sz val="14"/>
      <name val="Arial"/>
      <family val="2"/>
    </font>
    <font>
      <b/>
      <sz val="10"/>
      <color indexed="12"/>
      <name val="Arial"/>
      <family val="2"/>
    </font>
    <font>
      <sz val="10"/>
      <color indexed="58"/>
      <name val="Arial"/>
      <family val="2"/>
    </font>
    <font>
      <b/>
      <sz val="10"/>
      <color indexed="58"/>
      <name val="Arial"/>
      <family val="2"/>
    </font>
    <font>
      <sz val="10"/>
      <color indexed="20"/>
      <name val="Arial"/>
      <family val="2"/>
    </font>
    <font>
      <b/>
      <sz val="10"/>
      <color indexed="20"/>
      <name val="Arial"/>
      <family val="2"/>
    </font>
    <font>
      <sz val="8"/>
      <color indexed="20"/>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
      <patternFill patternType="solid">
        <fgColor rgb="FFFFC000"/>
        <bgColor indexed="64"/>
      </patternFill>
    </fill>
    <fill>
      <patternFill patternType="solid">
        <fgColor theme="3" tint="0.7999799847602844"/>
        <bgColor indexed="64"/>
      </patternFill>
    </fill>
    <fill>
      <patternFill patternType="solid">
        <fgColor indexed="46"/>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44" fontId="0" fillId="0" borderId="0" applyFon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55">
    <xf numFmtId="0" fontId="0" fillId="0" borderId="0" xfId="0" applyAlignment="1">
      <alignment/>
    </xf>
    <xf numFmtId="0" fontId="0" fillId="0" borderId="0" xfId="0" applyAlignment="1">
      <alignment horizontal="center"/>
    </xf>
    <xf numFmtId="0" fontId="4" fillId="0" borderId="0" xfId="0" applyFont="1" applyFill="1" applyBorder="1" applyAlignment="1">
      <alignment/>
    </xf>
    <xf numFmtId="0" fontId="0" fillId="0" borderId="10" xfId="0" applyBorder="1" applyAlignment="1">
      <alignment/>
    </xf>
    <xf numFmtId="0" fontId="1" fillId="0" borderId="0" xfId="0" applyFont="1" applyBorder="1" applyAlignment="1">
      <alignment/>
    </xf>
    <xf numFmtId="0" fontId="0" fillId="0" borderId="0" xfId="0" applyBorder="1" applyAlignment="1">
      <alignment/>
    </xf>
    <xf numFmtId="0" fontId="1" fillId="0" borderId="0" xfId="0" applyFont="1" applyAlignment="1">
      <alignment/>
    </xf>
    <xf numFmtId="0" fontId="4" fillId="0" borderId="0" xfId="0" applyFont="1" applyFill="1" applyBorder="1" applyAlignment="1">
      <alignment horizontal="center"/>
    </xf>
    <xf numFmtId="0" fontId="5" fillId="0" borderId="0" xfId="0" applyFont="1" applyFill="1" applyBorder="1" applyAlignment="1">
      <alignment/>
    </xf>
    <xf numFmtId="0" fontId="0" fillId="33" borderId="11" xfId="0" applyFill="1" applyBorder="1" applyAlignment="1">
      <alignment/>
    </xf>
    <xf numFmtId="0" fontId="0" fillId="0" borderId="0" xfId="0" applyFill="1" applyBorder="1" applyAlignment="1">
      <alignment/>
    </xf>
    <xf numFmtId="2" fontId="0" fillId="0" borderId="0" xfId="0" applyNumberFormat="1" applyAlignment="1">
      <alignment/>
    </xf>
    <xf numFmtId="0" fontId="6" fillId="0" borderId="0" xfId="0" applyFont="1" applyFill="1" applyBorder="1" applyAlignment="1">
      <alignment/>
    </xf>
    <xf numFmtId="0" fontId="6" fillId="0" borderId="0" xfId="0" applyFont="1" applyAlignment="1">
      <alignment/>
    </xf>
    <xf numFmtId="2" fontId="7" fillId="0" borderId="0" xfId="0" applyNumberFormat="1" applyFont="1" applyAlignment="1">
      <alignment/>
    </xf>
    <xf numFmtId="44" fontId="0" fillId="0" borderId="0" xfId="45" applyFont="1" applyAlignment="1">
      <alignment/>
    </xf>
    <xf numFmtId="0" fontId="7" fillId="0" borderId="0" xfId="0" applyFont="1" applyAlignment="1">
      <alignment/>
    </xf>
    <xf numFmtId="0" fontId="4" fillId="0" borderId="12" xfId="0" applyFont="1" applyFill="1" applyBorder="1" applyAlignment="1">
      <alignment/>
    </xf>
    <xf numFmtId="2" fontId="0" fillId="0" borderId="12" xfId="0" applyNumberFormat="1" applyBorder="1" applyAlignment="1">
      <alignment/>
    </xf>
    <xf numFmtId="0" fontId="4" fillId="0" borderId="12" xfId="0" applyFont="1" applyFill="1" applyBorder="1" applyAlignment="1">
      <alignment horizontal="center"/>
    </xf>
    <xf numFmtId="0" fontId="7" fillId="0" borderId="0" xfId="0" applyFont="1" applyFill="1" applyBorder="1" applyAlignment="1">
      <alignment/>
    </xf>
    <xf numFmtId="14" fontId="9" fillId="0" borderId="0" xfId="0" applyNumberFormat="1" applyFont="1" applyAlignment="1">
      <alignment/>
    </xf>
    <xf numFmtId="0" fontId="0" fillId="0" borderId="0" xfId="0" applyFont="1" applyAlignment="1">
      <alignment/>
    </xf>
    <xf numFmtId="0" fontId="0" fillId="3" borderId="11" xfId="0" applyFill="1" applyBorder="1" applyAlignment="1">
      <alignment/>
    </xf>
    <xf numFmtId="164" fontId="0" fillId="3" borderId="11" xfId="0" applyNumberFormat="1" applyFill="1" applyBorder="1" applyAlignment="1">
      <alignment/>
    </xf>
    <xf numFmtId="0" fontId="0" fillId="0" borderId="0" xfId="0" applyFont="1" applyFill="1" applyBorder="1" applyAlignment="1">
      <alignment/>
    </xf>
    <xf numFmtId="0" fontId="0" fillId="2" borderId="11" xfId="0" applyFill="1" applyBorder="1" applyAlignment="1">
      <alignment/>
    </xf>
    <xf numFmtId="0" fontId="0" fillId="2" borderId="13" xfId="0" applyFill="1" applyBorder="1" applyAlignment="1">
      <alignment/>
    </xf>
    <xf numFmtId="0" fontId="0" fillId="34" borderId="0" xfId="0" applyFont="1" applyFill="1" applyBorder="1" applyAlignment="1">
      <alignment/>
    </xf>
    <xf numFmtId="0" fontId="0" fillId="34" borderId="0" xfId="0" applyFill="1" applyAlignment="1">
      <alignment/>
    </xf>
    <xf numFmtId="0" fontId="0" fillId="0" borderId="0" xfId="0" applyFont="1" applyAlignment="1">
      <alignment horizontal="center"/>
    </xf>
    <xf numFmtId="165" fontId="0" fillId="0" borderId="0" xfId="0" applyNumberFormat="1" applyFont="1" applyAlignment="1">
      <alignment/>
    </xf>
    <xf numFmtId="165" fontId="4" fillId="0" borderId="0" xfId="0" applyNumberFormat="1" applyFont="1" applyFill="1" applyBorder="1" applyAlignment="1">
      <alignment/>
    </xf>
    <xf numFmtId="165" fontId="4" fillId="0" borderId="12" xfId="0" applyNumberFormat="1" applyFont="1" applyFill="1" applyBorder="1" applyAlignment="1">
      <alignment/>
    </xf>
    <xf numFmtId="165" fontId="7" fillId="0" borderId="0" xfId="0" applyNumberFormat="1" applyFont="1" applyFill="1" applyBorder="1" applyAlignment="1">
      <alignment/>
    </xf>
    <xf numFmtId="165" fontId="0" fillId="33" borderId="11" xfId="0" applyNumberFormat="1" applyFill="1" applyBorder="1" applyAlignment="1">
      <alignment/>
    </xf>
    <xf numFmtId="165" fontId="0" fillId="0" borderId="0" xfId="0" applyNumberFormat="1" applyAlignment="1">
      <alignment/>
    </xf>
    <xf numFmtId="44" fontId="0" fillId="0" borderId="0" xfId="45" applyFont="1" applyBorder="1" applyAlignment="1">
      <alignment/>
    </xf>
    <xf numFmtId="165" fontId="0" fillId="35" borderId="11" xfId="0" applyNumberFormat="1" applyFill="1" applyBorder="1" applyAlignment="1">
      <alignment/>
    </xf>
    <xf numFmtId="0" fontId="0" fillId="0" borderId="12" xfId="0" applyBorder="1" applyAlignment="1">
      <alignment/>
    </xf>
    <xf numFmtId="0" fontId="4" fillId="0" borderId="0" xfId="0" applyFont="1" applyFill="1" applyBorder="1" applyAlignment="1">
      <alignment horizontal="left"/>
    </xf>
    <xf numFmtId="0" fontId="4" fillId="0" borderId="12" xfId="0" applyFont="1" applyFill="1" applyBorder="1" applyAlignment="1">
      <alignment horizontal="left"/>
    </xf>
    <xf numFmtId="0" fontId="1" fillId="2" borderId="0" xfId="0" applyFont="1" applyFill="1" applyAlignment="1">
      <alignment/>
    </xf>
    <xf numFmtId="0" fontId="0" fillId="2" borderId="0" xfId="0" applyFill="1" applyAlignment="1">
      <alignment/>
    </xf>
    <xf numFmtId="0" fontId="0" fillId="34" borderId="0" xfId="0" applyFont="1" applyFill="1" applyAlignment="1">
      <alignment/>
    </xf>
    <xf numFmtId="0" fontId="0" fillId="36" borderId="1" xfId="39" applyFont="1" applyFill="1" applyAlignment="1">
      <alignment/>
    </xf>
    <xf numFmtId="0" fontId="3" fillId="0" borderId="0" xfId="0" applyFont="1" applyAlignment="1">
      <alignment horizontal="center" wrapText="1"/>
    </xf>
    <xf numFmtId="0" fontId="2" fillId="0" borderId="0" xfId="0" applyFont="1" applyAlignment="1">
      <alignment horizontal="center"/>
    </xf>
    <xf numFmtId="0" fontId="0" fillId="0" borderId="0" xfId="0" applyAlignment="1">
      <alignment horizontal="center"/>
    </xf>
    <xf numFmtId="0" fontId="7" fillId="37" borderId="0" xfId="0" applyFont="1" applyFill="1" applyAlignment="1">
      <alignment horizontal="center" vertical="center" wrapText="1"/>
    </xf>
    <xf numFmtId="0" fontId="6" fillId="37" borderId="0" xfId="0" applyFont="1" applyFill="1" applyAlignment="1">
      <alignment horizontal="center" vertical="center" wrapText="1"/>
    </xf>
    <xf numFmtId="0" fontId="0" fillId="37" borderId="0" xfId="0" applyFont="1" applyFill="1" applyAlignment="1">
      <alignment vertical="center" wrapText="1"/>
    </xf>
    <xf numFmtId="0" fontId="0" fillId="37" borderId="0" xfId="0" applyFill="1" applyAlignment="1">
      <alignment vertical="center" wrapText="1"/>
    </xf>
    <xf numFmtId="0" fontId="6" fillId="0" borderId="0" xfId="0" applyFont="1" applyFill="1" applyBorder="1" applyAlignment="1">
      <alignment/>
    </xf>
    <xf numFmtId="0" fontId="0" fillId="0" borderId="0" xfId="0"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2D2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43"/>
  <sheetViews>
    <sheetView tabSelected="1" zoomScale="125" zoomScaleNormal="125" zoomScalePageLayoutView="0" workbookViewId="0" topLeftCell="A1">
      <selection activeCell="B9" sqref="B9"/>
    </sheetView>
  </sheetViews>
  <sheetFormatPr defaultColWidth="11.421875" defaultRowHeight="12.75"/>
  <cols>
    <col min="1" max="1" width="6.421875" style="0" customWidth="1"/>
    <col min="2" max="2" width="36.421875" style="0" customWidth="1"/>
    <col min="4" max="4" width="3.7109375" style="0" customWidth="1"/>
    <col min="5" max="5" width="4.7109375" style="0" customWidth="1"/>
    <col min="6" max="6" width="18.00390625" style="0" customWidth="1"/>
  </cols>
  <sheetData>
    <row r="2" spans="2:4" ht="17.25">
      <c r="B2" s="47" t="s">
        <v>16</v>
      </c>
      <c r="C2" s="48"/>
      <c r="D2" s="48"/>
    </row>
    <row r="3" spans="2:4" ht="28.5" customHeight="1">
      <c r="B3" s="46" t="s">
        <v>27</v>
      </c>
      <c r="C3" s="46"/>
      <c r="D3" s="46"/>
    </row>
    <row r="4" spans="6:9" ht="13.5" customHeight="1">
      <c r="F4" s="51" t="s">
        <v>28</v>
      </c>
      <c r="G4" s="52"/>
      <c r="H4" s="52"/>
      <c r="I4" s="52"/>
    </row>
    <row r="5" spans="2:9" ht="12.75">
      <c r="B5" s="49" t="s">
        <v>26</v>
      </c>
      <c r="C5" s="50"/>
      <c r="D5" s="50"/>
      <c r="F5" s="52"/>
      <c r="G5" s="52"/>
      <c r="H5" s="52"/>
      <c r="I5" s="52"/>
    </row>
    <row r="6" spans="2:9" ht="12.75">
      <c r="B6" s="49"/>
      <c r="C6" s="50"/>
      <c r="D6" s="50"/>
      <c r="F6" s="52"/>
      <c r="G6" s="52"/>
      <c r="H6" s="52"/>
      <c r="I6" s="52"/>
    </row>
    <row r="7" spans="2:9" ht="12.75">
      <c r="B7" s="50"/>
      <c r="C7" s="50"/>
      <c r="D7" s="50"/>
      <c r="F7" s="52"/>
      <c r="G7" s="52"/>
      <c r="H7" s="52"/>
      <c r="I7" s="52"/>
    </row>
    <row r="8" spans="6:9" ht="12.75">
      <c r="F8" s="52"/>
      <c r="G8" s="52"/>
      <c r="H8" s="52"/>
      <c r="I8" s="52"/>
    </row>
    <row r="9" spans="2:9" ht="12.75">
      <c r="B9" s="4" t="s">
        <v>19</v>
      </c>
      <c r="F9" s="52"/>
      <c r="G9" s="52"/>
      <c r="H9" s="52"/>
      <c r="I9" s="52"/>
    </row>
    <row r="10" spans="2:9" ht="12.75">
      <c r="B10" s="3" t="s">
        <v>8</v>
      </c>
      <c r="C10" s="9">
        <v>0</v>
      </c>
      <c r="F10" s="52"/>
      <c r="G10" s="52"/>
      <c r="H10" s="52"/>
      <c r="I10" s="52"/>
    </row>
    <row r="11" spans="2:9" ht="12.75">
      <c r="B11" s="10" t="s">
        <v>9</v>
      </c>
      <c r="C11" s="9">
        <v>0</v>
      </c>
      <c r="F11" s="52"/>
      <c r="G11" s="52"/>
      <c r="H11" s="52"/>
      <c r="I11" s="52"/>
    </row>
    <row r="12" spans="6:9" ht="12.75">
      <c r="F12" s="52"/>
      <c r="G12" s="52"/>
      <c r="H12" s="52"/>
      <c r="I12" s="52"/>
    </row>
    <row r="13" spans="2:9" ht="12.75">
      <c r="B13" s="6" t="s">
        <v>0</v>
      </c>
      <c r="C13" s="35">
        <v>2500</v>
      </c>
      <c r="D13" s="22" t="s">
        <v>2</v>
      </c>
      <c r="F13" s="52"/>
      <c r="G13" s="52"/>
      <c r="H13" s="52"/>
      <c r="I13" s="52"/>
    </row>
    <row r="14" spans="2:9" ht="12.75">
      <c r="B14" t="s">
        <v>11</v>
      </c>
      <c r="D14" s="1"/>
      <c r="F14" s="52"/>
      <c r="G14" s="52"/>
      <c r="H14" s="52"/>
      <c r="I14" s="52"/>
    </row>
    <row r="15" spans="2:9" ht="12.75">
      <c r="B15" s="2" t="s">
        <v>1</v>
      </c>
      <c r="C15" s="31">
        <f>ROUND(IF($C$13&gt;IF($C$10=0,$G$28,$G$29),IF($C$10=0,$G$28,$G$29),$C$13)*$G$23/200,2)</f>
        <v>232.5</v>
      </c>
      <c r="D15" s="30" t="s">
        <v>2</v>
      </c>
      <c r="E15" s="25"/>
      <c r="F15" s="52"/>
      <c r="G15" s="52"/>
      <c r="H15" s="52"/>
      <c r="I15" s="52"/>
    </row>
    <row r="16" spans="2:9" ht="12.75">
      <c r="B16" s="2" t="s">
        <v>6</v>
      </c>
      <c r="C16" s="32">
        <f>ROUND(IF($C$13&gt;$G$30,$G$30,$C$13)*($G$25+$G$35)/200,2)</f>
        <v>193.75</v>
      </c>
      <c r="D16" s="7" t="s">
        <v>2</v>
      </c>
      <c r="F16" s="52"/>
      <c r="G16" s="52"/>
      <c r="H16" s="52"/>
      <c r="I16" s="52"/>
    </row>
    <row r="17" spans="2:9" ht="12.75">
      <c r="B17" s="2" t="s">
        <v>3</v>
      </c>
      <c r="C17" s="32">
        <f>ROUND(IF($C$13&gt;$G$30,$G$30,$C$13)*IF($C$11=0,$G$26/200,(G26-1)/2),2)</f>
        <v>38.13</v>
      </c>
      <c r="D17" s="7" t="s">
        <v>2</v>
      </c>
      <c r="E17" s="5"/>
      <c r="F17" s="52"/>
      <c r="G17" s="52"/>
      <c r="H17" s="52"/>
      <c r="I17" s="52"/>
    </row>
    <row r="18" spans="2:9" ht="12.75" thickBot="1">
      <c r="B18" s="17" t="s">
        <v>4</v>
      </c>
      <c r="C18" s="33">
        <f>ROUND(IF($C$13&gt;IF($C$10=0,$G$28,$G$29),IF($C$10=0,$G$28,$G$29),$C$13)*$G$24/200,2)</f>
        <v>31.25</v>
      </c>
      <c r="D18" s="19" t="s">
        <v>2</v>
      </c>
      <c r="E18" s="5"/>
      <c r="F18" s="52"/>
      <c r="G18" s="52"/>
      <c r="H18" s="52"/>
      <c r="I18" s="52"/>
    </row>
    <row r="19" spans="2:9" ht="12.75">
      <c r="B19" s="20" t="s">
        <v>14</v>
      </c>
      <c r="C19" s="34">
        <f>SUM(C15:C18)</f>
        <v>495.63</v>
      </c>
      <c r="D19" s="7" t="s">
        <v>2</v>
      </c>
      <c r="E19" s="5"/>
      <c r="F19" s="52"/>
      <c r="G19" s="52"/>
      <c r="H19" s="52"/>
      <c r="I19" s="52"/>
    </row>
    <row r="20" spans="4:9" ht="12.75">
      <c r="D20" s="1"/>
      <c r="E20" s="5"/>
      <c r="I20" s="21">
        <v>43477</v>
      </c>
    </row>
    <row r="21" spans="2:5" ht="12.75">
      <c r="B21" s="8" t="s">
        <v>5</v>
      </c>
      <c r="C21" s="35">
        <v>1250</v>
      </c>
      <c r="D21" s="7" t="s">
        <v>2</v>
      </c>
      <c r="E21" s="5"/>
    </row>
    <row r="22" spans="2:8" ht="12.75">
      <c r="B22" s="2" t="s">
        <v>11</v>
      </c>
      <c r="C22" s="36"/>
      <c r="D22" s="7"/>
      <c r="F22" s="44" t="s">
        <v>29</v>
      </c>
      <c r="G22" s="29"/>
      <c r="H22" s="29"/>
    </row>
    <row r="23" spans="2:8" ht="12.75">
      <c r="B23" s="2" t="s">
        <v>1</v>
      </c>
      <c r="C23" s="32">
        <f>ROUND(IF($C$21&gt;IF($C$10=0,$G$28,$G$29),IF($C$10=0,$G$28,$G$29),$C$21)*$G$23/200,2)</f>
        <v>116.25</v>
      </c>
      <c r="D23" s="7" t="s">
        <v>2</v>
      </c>
      <c r="F23" s="22" t="s">
        <v>1</v>
      </c>
      <c r="G23" s="23">
        <v>18.6</v>
      </c>
      <c r="H23" s="22" t="s">
        <v>7</v>
      </c>
    </row>
    <row r="24" spans="2:8" ht="12.75">
      <c r="B24" s="2" t="s">
        <v>6</v>
      </c>
      <c r="C24" s="32">
        <f>ROUND(IF($C$21&gt;$G$30,$G$30,$C$21)*($G$25+$G$35)/200,2)</f>
        <v>96.88</v>
      </c>
      <c r="D24" s="7" t="s">
        <v>2</v>
      </c>
      <c r="F24" s="22" t="s">
        <v>21</v>
      </c>
      <c r="G24" s="23">
        <v>2.5</v>
      </c>
      <c r="H24" s="22" t="s">
        <v>7</v>
      </c>
    </row>
    <row r="25" spans="2:8" ht="12.75">
      <c r="B25" s="2" t="s">
        <v>3</v>
      </c>
      <c r="C25" s="32">
        <f>ROUND(IF($C$21&gt;$G$30,$G$30,$C$21)*IF($C$11=0,$G$26/200,(G26-1)/2),2)</f>
        <v>19.06</v>
      </c>
      <c r="D25" s="7" t="s">
        <v>2</v>
      </c>
      <c r="F25" s="22" t="s">
        <v>6</v>
      </c>
      <c r="G25" s="24">
        <v>14.6</v>
      </c>
      <c r="H25" s="22" t="s">
        <v>7</v>
      </c>
    </row>
    <row r="26" spans="2:8" ht="12.75" thickBot="1">
      <c r="B26" s="17" t="s">
        <v>4</v>
      </c>
      <c r="C26" s="33">
        <f>ROUND(IF($C$21&gt;IF($C$10=0,$G$28,$G$29),IF($C$10=0,$G$28,$G$29),$C$21)*$G$24/200,2)</f>
        <v>15.63</v>
      </c>
      <c r="D26" s="19" t="s">
        <v>2</v>
      </c>
      <c r="F26" s="22" t="s">
        <v>3</v>
      </c>
      <c r="G26" s="23">
        <v>3.05</v>
      </c>
      <c r="H26" s="22" t="s">
        <v>7</v>
      </c>
    </row>
    <row r="27" spans="2:8" ht="12.75">
      <c r="B27" s="20" t="s">
        <v>14</v>
      </c>
      <c r="C27" s="34">
        <f>SUM(C23:C26)</f>
        <v>247.82</v>
      </c>
      <c r="D27" s="7" t="s">
        <v>2</v>
      </c>
      <c r="F27" s="28" t="s">
        <v>20</v>
      </c>
      <c r="G27" s="29"/>
      <c r="H27" s="29"/>
    </row>
    <row r="28" spans="6:8" ht="12.75">
      <c r="F28" s="22" t="s">
        <v>17</v>
      </c>
      <c r="G28" s="26">
        <v>6700</v>
      </c>
      <c r="H28" s="25" t="s">
        <v>2</v>
      </c>
    </row>
    <row r="29" spans="2:8" ht="12.75">
      <c r="B29" s="8" t="s">
        <v>10</v>
      </c>
      <c r="F29" s="22" t="s">
        <v>18</v>
      </c>
      <c r="G29" s="26">
        <v>6150</v>
      </c>
      <c r="H29" s="25" t="s">
        <v>2</v>
      </c>
    </row>
    <row r="30" spans="2:8" ht="12.75">
      <c r="B30" s="13" t="s">
        <v>15</v>
      </c>
      <c r="F30" s="22" t="s">
        <v>6</v>
      </c>
      <c r="G30" s="27">
        <v>4537.5</v>
      </c>
      <c r="H30" s="25" t="s">
        <v>2</v>
      </c>
    </row>
    <row r="31" spans="2:4" ht="12.75">
      <c r="B31" s="2" t="s">
        <v>1</v>
      </c>
      <c r="C31" s="11">
        <f>(C15-C23)*0.8</f>
        <v>93</v>
      </c>
      <c r="D31" s="30" t="s">
        <v>2</v>
      </c>
    </row>
    <row r="32" spans="2:4" ht="12.75">
      <c r="B32" s="2" t="s">
        <v>6</v>
      </c>
      <c r="C32" s="11">
        <f>(C16-C24)*0.8</f>
        <v>77.49600000000001</v>
      </c>
      <c r="D32" s="7" t="s">
        <v>2</v>
      </c>
    </row>
    <row r="33" spans="2:4" ht="12.75">
      <c r="B33" s="2" t="s">
        <v>3</v>
      </c>
      <c r="C33" s="11">
        <f>(C17-C25)*0.8</f>
        <v>15.256000000000004</v>
      </c>
      <c r="D33" s="7" t="s">
        <v>2</v>
      </c>
    </row>
    <row r="34" spans="2:4" ht="12.75" thickBot="1">
      <c r="B34" s="17"/>
      <c r="C34" s="18"/>
      <c r="D34" s="19"/>
    </row>
    <row r="35" spans="2:8" ht="12.75">
      <c r="B35" s="16" t="s">
        <v>14</v>
      </c>
      <c r="C35" s="14">
        <f>SUM(C31:C34)</f>
        <v>185.752</v>
      </c>
      <c r="D35" s="7" t="s">
        <v>2</v>
      </c>
      <c r="F35" s="29" t="s">
        <v>25</v>
      </c>
      <c r="G35" s="45">
        <v>0.9</v>
      </c>
      <c r="H35" t="s">
        <v>7</v>
      </c>
    </row>
    <row r="36" spans="2:4" ht="12.75">
      <c r="B36" s="16"/>
      <c r="C36" s="14"/>
      <c r="D36" s="37"/>
    </row>
    <row r="37" spans="2:9" ht="12.75">
      <c r="B37" s="8" t="s">
        <v>13</v>
      </c>
      <c r="D37" s="15"/>
      <c r="F37" s="42" t="s">
        <v>22</v>
      </c>
      <c r="G37" s="43"/>
      <c r="H37" s="43"/>
      <c r="I37" s="43"/>
    </row>
    <row r="38" spans="2:9" ht="12.75">
      <c r="B38" s="12" t="s">
        <v>12</v>
      </c>
      <c r="F38" s="53" t="s">
        <v>23</v>
      </c>
      <c r="G38" s="54"/>
      <c r="H38" s="38">
        <f>C21</f>
        <v>1250</v>
      </c>
      <c r="I38" s="22" t="s">
        <v>24</v>
      </c>
    </row>
    <row r="39" spans="2:9" ht="12.75">
      <c r="B39" s="2" t="s">
        <v>1</v>
      </c>
      <c r="C39" s="11">
        <f>C23+C31</f>
        <v>209.25</v>
      </c>
      <c r="D39" s="7" t="s">
        <v>2</v>
      </c>
      <c r="F39" s="2" t="s">
        <v>1</v>
      </c>
      <c r="H39" s="32">
        <f>H38*$G23/200</f>
        <v>116.25</v>
      </c>
      <c r="I39" s="40" t="s">
        <v>24</v>
      </c>
    </row>
    <row r="40" spans="2:9" ht="12.75">
      <c r="B40" s="2" t="str">
        <f>"Krankenversicherung incl. "&amp;G35/2&amp;"%"</f>
        <v>Krankenversicherung incl. 0,45%</v>
      </c>
      <c r="C40" s="11">
        <f>C24+C32</f>
        <v>174.376</v>
      </c>
      <c r="D40" s="7" t="s">
        <v>2</v>
      </c>
      <c r="F40" s="2" t="s">
        <v>6</v>
      </c>
      <c r="G40" t="str">
        <f>"incl. "&amp;G35/2&amp;"%"</f>
        <v>incl. 0,45%</v>
      </c>
      <c r="H40" s="32">
        <f>H38*($G25/200+(PRODUCT(G35/200)))</f>
        <v>96.875</v>
      </c>
      <c r="I40" s="40" t="s">
        <v>24</v>
      </c>
    </row>
    <row r="41" spans="2:9" ht="12.75">
      <c r="B41" s="2" t="s">
        <v>3</v>
      </c>
      <c r="C41" s="11">
        <f>C25+C33</f>
        <v>34.316</v>
      </c>
      <c r="D41" s="7" t="s">
        <v>2</v>
      </c>
      <c r="F41" s="2" t="s">
        <v>3</v>
      </c>
      <c r="H41" s="32">
        <f>ROUND(IF($C$21&gt;$G$30,$G$30,$C$21)*IF($C$11=0,$G$26/200,(G26+1)/2),2)</f>
        <v>19.06</v>
      </c>
      <c r="I41" s="40" t="s">
        <v>24</v>
      </c>
    </row>
    <row r="42" spans="2:9" ht="12.75" thickBot="1">
      <c r="B42" s="17" t="s">
        <v>4</v>
      </c>
      <c r="C42" s="18">
        <f>C26+C34</f>
        <v>15.63</v>
      </c>
      <c r="D42" s="19" t="s">
        <v>2</v>
      </c>
      <c r="F42" s="17" t="s">
        <v>4</v>
      </c>
      <c r="G42" s="39"/>
      <c r="H42" s="33">
        <f>H38*$G24/200</f>
        <v>15.625</v>
      </c>
      <c r="I42" s="41" t="s">
        <v>24</v>
      </c>
    </row>
    <row r="43" spans="2:9" ht="12.75">
      <c r="B43" s="16" t="s">
        <v>14</v>
      </c>
      <c r="C43" s="14">
        <f>SUM(C39:C42)</f>
        <v>433.572</v>
      </c>
      <c r="D43" s="7" t="s">
        <v>2</v>
      </c>
      <c r="F43" s="16" t="s">
        <v>14</v>
      </c>
      <c r="H43" s="14">
        <f>SUM(H39:H42)</f>
        <v>247.81</v>
      </c>
      <c r="I43" s="40" t="s">
        <v>24</v>
      </c>
    </row>
  </sheetData>
  <sheetProtection/>
  <mergeCells count="5">
    <mergeCell ref="B3:D3"/>
    <mergeCell ref="B2:D2"/>
    <mergeCell ref="B5:D7"/>
    <mergeCell ref="F4:I19"/>
    <mergeCell ref="F38:G38"/>
  </mergeCells>
  <dataValidations count="1">
    <dataValidation type="list" allowBlank="1" showInputMessage="1" showErrorMessage="1" sqref="C10:C11">
      <formula1>"0,1"</formula1>
    </dataValidation>
  </dataValidations>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Brechnung der zusätzl. Arbeitgeberbelastung bei KUG f. 2013</dc:title>
  <dc:subject>Programm mit Zellfunktionen</dc:subject>
  <dc:creator>Wolfgang Parmentier</dc:creator>
  <cp:keywords/>
  <dc:description/>
  <cp:lastModifiedBy>johannes</cp:lastModifiedBy>
  <dcterms:created xsi:type="dcterms:W3CDTF">2009-05-15T07:28:27Z</dcterms:created>
  <dcterms:modified xsi:type="dcterms:W3CDTF">2019-01-12T21:43:30Z</dcterms:modified>
  <cp:category/>
  <cp:version/>
  <cp:contentType/>
  <cp:contentStatus/>
</cp:coreProperties>
</file>