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15420" windowHeight="8190" activeTab="0"/>
  </bookViews>
  <sheets>
    <sheet name="Leistungsatz 1 und 2" sheetId="1" r:id="rId1"/>
    <sheet name="Leistungsatz 3 und 4" sheetId="2" r:id="rId2"/>
    <sheet name="Leistungsatz 5 und 6" sheetId="3" r:id="rId3"/>
  </sheets>
  <definedNames/>
  <calcPr fullCalcOnLoad="1"/>
</workbook>
</file>

<file path=xl/sharedStrings.xml><?xml version="1.0" encoding="utf-8"?>
<sst xmlns="http://schemas.openxmlformats.org/spreadsheetml/2006/main" count="63" uniqueCount="16">
  <si>
    <t>Bruttoarbeitsentgelt</t>
  </si>
  <si>
    <t>Rechnerische Leistungssätze</t>
  </si>
  <si>
    <t>nach den pauschalierten monatlichen Nettoentgelten</t>
  </si>
  <si>
    <t>Lohnsteuerklasse</t>
  </si>
  <si>
    <t>II</t>
  </si>
  <si>
    <t>V</t>
  </si>
  <si>
    <t>VI</t>
  </si>
  <si>
    <t>Leistungs-satz</t>
  </si>
  <si>
    <t>von</t>
  </si>
  <si>
    <t>bis</t>
  </si>
  <si>
    <t>monatlich</t>
  </si>
  <si>
    <t>€</t>
  </si>
  <si>
    <t>III</t>
  </si>
  <si>
    <t>I / IV</t>
  </si>
  <si>
    <t>für 2021</t>
  </si>
  <si>
    <t>Stand: 15.01.2021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</si>
</sst>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color indexed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0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0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0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0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33" borderId="14" xfId="0" applyNumberFormat="1" applyFill="1" applyBorder="1" applyAlignment="1">
      <alignment horizontal="center" vertical="center"/>
    </xf>
    <xf numFmtId="2" fontId="0" fillId="33" borderId="13" xfId="0" applyNumberFormat="1" applyFill="1" applyBorder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horizontal="center" vertical="center"/>
    </xf>
    <xf numFmtId="4" fontId="0" fillId="33" borderId="15" xfId="0" applyNumberFormat="1" applyFill="1" applyBorder="1" applyAlignment="1">
      <alignment horizontal="center" vertical="center"/>
    </xf>
    <xf numFmtId="166" fontId="0" fillId="33" borderId="16" xfId="0" applyNumberFormat="1" applyFill="1" applyBorder="1" applyAlignment="1">
      <alignment horizontal="center" vertical="center"/>
    </xf>
    <xf numFmtId="4" fontId="0" fillId="33" borderId="16" xfId="0" applyNumberForma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166" fontId="0" fillId="33" borderId="1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" fontId="0" fillId="33" borderId="15" xfId="0" applyNumberFormat="1" applyFill="1" applyBorder="1" applyAlignment="1">
      <alignment horizontal="center" vertical="center"/>
    </xf>
    <xf numFmtId="2" fontId="0" fillId="33" borderId="16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33" borderId="17" xfId="0" applyNumberFormat="1" applyFill="1" applyBorder="1" applyAlignment="1">
      <alignment horizontal="center" vertical="center"/>
    </xf>
    <xf numFmtId="2" fontId="0" fillId="33" borderId="18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0" fillId="33" borderId="11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2" fontId="0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16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4</xdr:row>
      <xdr:rowOff>0</xdr:rowOff>
    </xdr:from>
    <xdr:to>
      <xdr:col>3</xdr:col>
      <xdr:colOff>447675</xdr:colOff>
      <xdr:row>5</xdr:row>
      <xdr:rowOff>85725</xdr:rowOff>
    </xdr:to>
    <xdr:pic>
      <xdr:nvPicPr>
        <xdr:cNvPr id="1" name="Seite_v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57200"/>
          <a:ext cx="9334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152400</xdr:colOff>
      <xdr:row>6</xdr:row>
      <xdr:rowOff>9525</xdr:rowOff>
    </xdr:from>
    <xdr:to>
      <xdr:col>3</xdr:col>
      <xdr:colOff>457200</xdr:colOff>
      <xdr:row>7</xdr:row>
      <xdr:rowOff>114300</xdr:rowOff>
    </xdr:to>
    <xdr:pic>
      <xdr:nvPicPr>
        <xdr:cNvPr id="2" name="Seite_zurüc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790575"/>
          <a:ext cx="9620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4</xdr:row>
      <xdr:rowOff>19050</xdr:rowOff>
    </xdr:from>
    <xdr:to>
      <xdr:col>3</xdr:col>
      <xdr:colOff>457200</xdr:colOff>
      <xdr:row>5</xdr:row>
      <xdr:rowOff>95250</xdr:rowOff>
    </xdr:to>
    <xdr:pic>
      <xdr:nvPicPr>
        <xdr:cNvPr id="1" name="Seite_v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666750"/>
          <a:ext cx="93345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161925</xdr:colOff>
      <xdr:row>6</xdr:row>
      <xdr:rowOff>28575</xdr:rowOff>
    </xdr:from>
    <xdr:to>
      <xdr:col>3</xdr:col>
      <xdr:colOff>466725</xdr:colOff>
      <xdr:row>7</xdr:row>
      <xdr:rowOff>123825</xdr:rowOff>
    </xdr:to>
    <xdr:pic>
      <xdr:nvPicPr>
        <xdr:cNvPr id="2" name="Seite_zurüc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000125"/>
          <a:ext cx="9620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3</xdr:row>
      <xdr:rowOff>152400</xdr:rowOff>
    </xdr:from>
    <xdr:to>
      <xdr:col>3</xdr:col>
      <xdr:colOff>485775</xdr:colOff>
      <xdr:row>5</xdr:row>
      <xdr:rowOff>76200</xdr:rowOff>
    </xdr:to>
    <xdr:pic>
      <xdr:nvPicPr>
        <xdr:cNvPr id="1" name="Seite_v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38175"/>
          <a:ext cx="9429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180975</xdr:colOff>
      <xdr:row>6</xdr:row>
      <xdr:rowOff>0</xdr:rowOff>
    </xdr:from>
    <xdr:to>
      <xdr:col>3</xdr:col>
      <xdr:colOff>485775</xdr:colOff>
      <xdr:row>7</xdr:row>
      <xdr:rowOff>104775</xdr:rowOff>
    </xdr:to>
    <xdr:pic>
      <xdr:nvPicPr>
        <xdr:cNvPr id="2" name="Seite_zurüc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971550"/>
          <a:ext cx="9620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L48"/>
  <sheetViews>
    <sheetView tabSelected="1" zoomScalePageLayoutView="0" workbookViewId="0" topLeftCell="A1">
      <selection activeCell="D13" sqref="D13"/>
    </sheetView>
  </sheetViews>
  <sheetFormatPr defaultColWidth="11.421875" defaultRowHeight="12.75"/>
  <cols>
    <col min="1" max="1" width="1.1484375" style="0" customWidth="1"/>
    <col min="2" max="2" width="1.28515625" style="0" customWidth="1"/>
    <col min="3" max="4" width="9.8515625" style="8" customWidth="1"/>
    <col min="5" max="6" width="9.8515625" style="0" customWidth="1"/>
    <col min="7" max="7" width="10.57421875" style="0" customWidth="1"/>
    <col min="8" max="11" width="9.8515625" style="0" customWidth="1"/>
  </cols>
  <sheetData>
    <row r="1" ht="5.25" customHeight="1"/>
    <row r="2" spans="3:12" ht="5.25" customHeight="1">
      <c r="C2" s="6"/>
      <c r="D2" s="6"/>
      <c r="L2" s="9"/>
    </row>
    <row r="3" spans="3:12" ht="12.75">
      <c r="C3" s="42" t="s">
        <v>0</v>
      </c>
      <c r="D3" s="43"/>
      <c r="E3" s="44" t="s">
        <v>1</v>
      </c>
      <c r="F3" s="45"/>
      <c r="G3" s="45"/>
      <c r="H3" s="45"/>
      <c r="I3" s="45"/>
      <c r="J3" s="46"/>
      <c r="L3" s="10"/>
    </row>
    <row r="4" spans="3:12" ht="12.75">
      <c r="C4" s="2"/>
      <c r="D4" s="3"/>
      <c r="E4" s="47"/>
      <c r="F4" s="48"/>
      <c r="G4" s="48"/>
      <c r="H4" s="48"/>
      <c r="I4" s="48"/>
      <c r="J4" s="49"/>
      <c r="L4" s="9"/>
    </row>
    <row r="5" spans="3:12" ht="12.75">
      <c r="C5" s="2"/>
      <c r="D5" s="3"/>
      <c r="E5" s="50" t="s">
        <v>2</v>
      </c>
      <c r="F5" s="51"/>
      <c r="G5" s="51"/>
      <c r="H5" s="51"/>
      <c r="I5" s="51"/>
      <c r="J5" s="52"/>
      <c r="L5" s="9"/>
    </row>
    <row r="6" spans="3:12" ht="12.75">
      <c r="C6" s="2"/>
      <c r="D6" s="3"/>
      <c r="E6" s="1"/>
      <c r="F6" s="4"/>
      <c r="G6" s="56" t="s">
        <v>14</v>
      </c>
      <c r="H6" s="56"/>
      <c r="I6" s="61" t="s">
        <v>15</v>
      </c>
      <c r="J6" s="62"/>
      <c r="L6" s="9"/>
    </row>
    <row r="7" spans="3:12" ht="12.75">
      <c r="C7" s="2"/>
      <c r="D7" s="3"/>
      <c r="E7" s="53" t="s">
        <v>3</v>
      </c>
      <c r="F7" s="54"/>
      <c r="G7" s="54"/>
      <c r="H7" s="54"/>
      <c r="I7" s="54"/>
      <c r="J7" s="55"/>
      <c r="L7" s="9"/>
    </row>
    <row r="8" spans="3:12" ht="12.75">
      <c r="C8" s="2"/>
      <c r="D8" s="3"/>
      <c r="E8" s="59" t="s">
        <v>7</v>
      </c>
      <c r="F8" s="70" t="s">
        <v>13</v>
      </c>
      <c r="G8" s="57" t="s">
        <v>4</v>
      </c>
      <c r="H8" s="57" t="s">
        <v>12</v>
      </c>
      <c r="I8" s="57" t="s">
        <v>5</v>
      </c>
      <c r="J8" s="57" t="s">
        <v>6</v>
      </c>
      <c r="L8" s="9"/>
    </row>
    <row r="9" spans="3:12" ht="12.75">
      <c r="C9" s="2"/>
      <c r="D9" s="3"/>
      <c r="E9" s="60"/>
      <c r="F9" s="71"/>
      <c r="G9" s="58"/>
      <c r="H9" s="58"/>
      <c r="I9" s="58"/>
      <c r="J9" s="58"/>
      <c r="L9" s="9"/>
    </row>
    <row r="10" spans="3:12" ht="12.75">
      <c r="C10" s="2" t="s">
        <v>8</v>
      </c>
      <c r="D10" s="3" t="s">
        <v>9</v>
      </c>
      <c r="E10" s="65" t="s">
        <v>10</v>
      </c>
      <c r="F10" s="66"/>
      <c r="G10" s="66"/>
      <c r="H10" s="66"/>
      <c r="I10" s="66"/>
      <c r="J10" s="67"/>
      <c r="L10" s="9"/>
    </row>
    <row r="11" spans="3:12" ht="12.75">
      <c r="C11" s="68" t="s">
        <v>11</v>
      </c>
      <c r="D11" s="69"/>
      <c r="E11" s="5"/>
      <c r="F11" s="5" t="s">
        <v>11</v>
      </c>
      <c r="G11" s="5" t="s">
        <v>11</v>
      </c>
      <c r="H11" s="5" t="s">
        <v>11</v>
      </c>
      <c r="I11" s="5" t="s">
        <v>11</v>
      </c>
      <c r="J11" s="5" t="s">
        <v>11</v>
      </c>
      <c r="L11" s="9"/>
    </row>
    <row r="12" spans="3:12" ht="19.5" customHeight="1">
      <c r="C12" s="18">
        <v>5110</v>
      </c>
      <c r="D12" s="11">
        <f>C12+19.99</f>
        <v>5129.99</v>
      </c>
      <c r="E12" s="23">
        <v>1</v>
      </c>
      <c r="F12" s="26">
        <f>NetEnt(C12,1,1)</f>
        <v>2068.62</v>
      </c>
      <c r="G12" s="26">
        <f>NetEnt(C12,2,1)</f>
        <v>2109.56</v>
      </c>
      <c r="H12" s="26">
        <f>NetEnt(C12,3,1)</f>
        <v>2335.06</v>
      </c>
      <c r="I12" s="26">
        <f>NetEnt(C12,5,1)</f>
        <v>1756.57</v>
      </c>
      <c r="J12" s="29">
        <f>NetEnt(C12,6,1)</f>
        <v>1729.33</v>
      </c>
      <c r="L12" s="9"/>
    </row>
    <row r="13" spans="3:12" ht="19.5" customHeight="1">
      <c r="C13" s="19"/>
      <c r="D13" s="12"/>
      <c r="E13" s="24">
        <v>2</v>
      </c>
      <c r="F13" s="27">
        <f>NetEnt(C12,1,2)</f>
        <v>1852.5</v>
      </c>
      <c r="G13" s="28">
        <f>NetEnt(C12,2,2)</f>
        <v>1889.15</v>
      </c>
      <c r="H13" s="28">
        <f>NetEnt(C12,3,2)</f>
        <v>2091.1</v>
      </c>
      <c r="I13" s="30">
        <f>NetEnt(C12,5,2)</f>
        <v>1573.04</v>
      </c>
      <c r="J13" s="32">
        <f>NetEnt(C12,6,2)</f>
        <v>1548.65</v>
      </c>
      <c r="L13" s="9"/>
    </row>
    <row r="14" spans="3:10" ht="19.5" customHeight="1">
      <c r="C14" s="18">
        <f>C12+20</f>
        <v>5130</v>
      </c>
      <c r="D14" s="11">
        <f>C14+19.99</f>
        <v>5149.99</v>
      </c>
      <c r="E14" s="23">
        <v>1</v>
      </c>
      <c r="F14" s="26">
        <f>NetEnt(C14,1,1)</f>
        <v>2074.6</v>
      </c>
      <c r="G14" s="26">
        <f>NetEnt(C14,2,1)</f>
        <v>2115.59</v>
      </c>
      <c r="H14" s="26">
        <f>NetEnt(C14,3,1)</f>
        <v>2342.32</v>
      </c>
      <c r="I14" s="28">
        <f>NetEnt(C14,5,1)</f>
        <v>1761.48</v>
      </c>
      <c r="J14" s="29">
        <f>NetEnt(C14,6,1)</f>
        <v>1734.3</v>
      </c>
    </row>
    <row r="15" spans="3:10" ht="19.5" customHeight="1">
      <c r="C15" s="20"/>
      <c r="D15" s="12"/>
      <c r="E15" s="24">
        <v>2</v>
      </c>
      <c r="F15" s="27">
        <f>NetEnt(C14,1,2)</f>
        <v>1857.85</v>
      </c>
      <c r="G15" s="28">
        <f>NetEnt(C14,2,2)</f>
        <v>1894.55</v>
      </c>
      <c r="H15" s="28">
        <f>NetEnt(C14,3,2)</f>
        <v>2097.6</v>
      </c>
      <c r="I15" s="30">
        <f>NetEnt(C14,5,2)</f>
        <v>1577.44</v>
      </c>
      <c r="J15" s="32">
        <f>NetEnt(C14,6,2)</f>
        <v>1553.1</v>
      </c>
    </row>
    <row r="16" spans="3:10" ht="19.5" customHeight="1">
      <c r="C16" s="18">
        <f>C14+20</f>
        <v>5150</v>
      </c>
      <c r="D16" s="11">
        <f>C16+19.99</f>
        <v>5169.99</v>
      </c>
      <c r="E16" s="23">
        <v>1</v>
      </c>
      <c r="F16" s="26">
        <f>NetEnt(C16,1,1)</f>
        <v>2080.52</v>
      </c>
      <c r="G16" s="26">
        <f>NetEnt(C16,2,1)</f>
        <v>2121.62</v>
      </c>
      <c r="H16" s="26">
        <f>NetEnt(C16,3,1)</f>
        <v>2349.47</v>
      </c>
      <c r="I16" s="26">
        <f>NetEnt(C16,5,1)</f>
        <v>1766.39</v>
      </c>
      <c r="J16" s="29">
        <f>NetEnt(C16,6,1)</f>
        <v>1739.21</v>
      </c>
    </row>
    <row r="17" spans="3:10" ht="19.5" customHeight="1">
      <c r="C17" s="20"/>
      <c r="D17" s="12"/>
      <c r="E17" s="24">
        <v>2</v>
      </c>
      <c r="F17" s="27">
        <f>NetEnt(C16,1,2)</f>
        <v>1863.15</v>
      </c>
      <c r="G17" s="28">
        <f>NetEnt(C16,2,2)</f>
        <v>1899.95</v>
      </c>
      <c r="H17" s="28">
        <f>NetEnt(C16,3,2)</f>
        <v>2104</v>
      </c>
      <c r="I17" s="30">
        <f>NetEnt(C16,5,2)</f>
        <v>1581.84</v>
      </c>
      <c r="J17" s="32">
        <f>NetEnt(C16,6,2)</f>
        <v>1557.5</v>
      </c>
    </row>
    <row r="18" spans="3:10" ht="19.5" customHeight="1">
      <c r="C18" s="21">
        <f>C16+20</f>
        <v>5170</v>
      </c>
      <c r="D18" s="13">
        <f>C18+19.99</f>
        <v>5189.99</v>
      </c>
      <c r="E18" s="25">
        <v>1</v>
      </c>
      <c r="F18" s="28">
        <f>NetEnt(C18,1,1)</f>
        <v>2086.38</v>
      </c>
      <c r="G18" s="26">
        <f>NetEnt(C18,2,1)</f>
        <v>2127.58</v>
      </c>
      <c r="H18" s="26">
        <f>NetEnt(C18,3,1)</f>
        <v>2356.73</v>
      </c>
      <c r="I18" s="26">
        <f>NetEnt(C18,5,1)</f>
        <v>1771.29</v>
      </c>
      <c r="J18" s="29">
        <f>NetEnt(C18,6,1)</f>
        <v>1744.12</v>
      </c>
    </row>
    <row r="19" spans="3:10" ht="19.5" customHeight="1">
      <c r="C19" s="20"/>
      <c r="D19" s="12"/>
      <c r="E19" s="24">
        <v>2</v>
      </c>
      <c r="F19" s="27">
        <f>NetEnt(C18,1,2)</f>
        <v>1868.4</v>
      </c>
      <c r="G19" s="28">
        <f>NetEnt(C18,2,2)</f>
        <v>1905.3</v>
      </c>
      <c r="H19" s="28">
        <f>NetEnt(C18,3,2)</f>
        <v>2110.5</v>
      </c>
      <c r="I19" s="30">
        <f>NetEnt(C18,5,2)</f>
        <v>1586.23</v>
      </c>
      <c r="J19" s="32">
        <f>NetEnt(C18,6,2)</f>
        <v>1561.9</v>
      </c>
    </row>
    <row r="20" spans="3:10" ht="19.5" customHeight="1">
      <c r="C20" s="18">
        <f>C18+20</f>
        <v>5190</v>
      </c>
      <c r="D20" s="11">
        <f>C20+19.99</f>
        <v>5209.99</v>
      </c>
      <c r="E20" s="23">
        <v>1</v>
      </c>
      <c r="F20" s="26">
        <f>NetEnt(C20,1,1)</f>
        <v>2092.24</v>
      </c>
      <c r="G20" s="26">
        <f>NetEnt(C20,2,1)</f>
        <v>2133.56</v>
      </c>
      <c r="H20" s="26">
        <f>NetEnt(C20,3,1)</f>
        <v>2363.87</v>
      </c>
      <c r="I20" s="26">
        <f>NetEnt(C20,5,1)</f>
        <v>1776.2</v>
      </c>
      <c r="J20" s="29">
        <f>NetEnt(C20,6,1)</f>
        <v>1749.03</v>
      </c>
    </row>
    <row r="21" spans="3:10" ht="19.5" customHeight="1">
      <c r="C21" s="20"/>
      <c r="D21" s="12"/>
      <c r="E21" s="24">
        <v>2</v>
      </c>
      <c r="F21" s="27">
        <f>NetEnt(C20,1,2)</f>
        <v>1873.65</v>
      </c>
      <c r="G21" s="28">
        <f>NetEnt(C20,2,2)</f>
        <v>1910.65</v>
      </c>
      <c r="H21" s="28">
        <f>NetEnt(C20,3,2)</f>
        <v>2116.9</v>
      </c>
      <c r="I21" s="30">
        <f>NetEnt(C20,5,2)</f>
        <v>1590.63</v>
      </c>
      <c r="J21" s="32">
        <f>NetEnt(C20,6,2)</f>
        <v>1566.29</v>
      </c>
    </row>
    <row r="22" spans="3:10" ht="19.5" customHeight="1">
      <c r="C22" s="18">
        <f>C20+20</f>
        <v>5210</v>
      </c>
      <c r="D22" s="11">
        <f>C22+19.99</f>
        <v>5229.99</v>
      </c>
      <c r="E22" s="23">
        <v>1</v>
      </c>
      <c r="F22" s="26">
        <f>NetEnt(C22,1,1)</f>
        <v>2098.17</v>
      </c>
      <c r="G22" s="26">
        <f>NetEnt(C22,2,1)</f>
        <v>2139.54</v>
      </c>
      <c r="H22" s="26">
        <f>NetEnt(C22,3,1)</f>
        <v>2371.13</v>
      </c>
      <c r="I22" s="26">
        <f>NetEnt(C22,5,1)</f>
        <v>1781.11</v>
      </c>
      <c r="J22" s="29">
        <f>NetEnt(C22,6,1)</f>
        <v>1753.93</v>
      </c>
    </row>
    <row r="23" spans="3:10" ht="19.5" customHeight="1">
      <c r="C23" s="20"/>
      <c r="D23" s="12"/>
      <c r="E23" s="24">
        <v>2</v>
      </c>
      <c r="F23" s="27">
        <f>NetEnt(C22,1,2)</f>
        <v>1878.95</v>
      </c>
      <c r="G23" s="28">
        <f>NetEnt(C22,2,2)</f>
        <v>1916</v>
      </c>
      <c r="H23" s="28">
        <f>NetEnt(C22,3,2)</f>
        <v>2123.4</v>
      </c>
      <c r="I23" s="30">
        <f>NetEnt(C22,5,2)</f>
        <v>1595.03</v>
      </c>
      <c r="J23" s="32">
        <f>NetEnt(C22,6,2)</f>
        <v>1570.69</v>
      </c>
    </row>
    <row r="24" spans="3:10" ht="19.5" customHeight="1">
      <c r="C24" s="18">
        <f>C22+20</f>
        <v>5230</v>
      </c>
      <c r="D24" s="11">
        <f>C24+19.99</f>
        <v>5249.99</v>
      </c>
      <c r="E24" s="23">
        <v>1</v>
      </c>
      <c r="F24" s="26">
        <f>NetEnt(C24,1,1)</f>
        <v>2104.03</v>
      </c>
      <c r="G24" s="26">
        <f>NetEnt(C24,2,1)</f>
        <v>2145.51</v>
      </c>
      <c r="H24" s="26">
        <f>NetEnt(C24,3,1)</f>
        <v>2378.28</v>
      </c>
      <c r="I24" s="26">
        <f>NetEnt(C24,5,1)</f>
        <v>1786.03</v>
      </c>
      <c r="J24" s="29">
        <f>NetEnt(C24,6,1)</f>
        <v>1758.84</v>
      </c>
    </row>
    <row r="25" spans="3:10" ht="19.5" customHeight="1">
      <c r="C25" s="20"/>
      <c r="D25" s="12"/>
      <c r="E25" s="24">
        <v>2</v>
      </c>
      <c r="F25" s="27">
        <f>NetEnt(C24,1,2)</f>
        <v>1884.2</v>
      </c>
      <c r="G25" s="28">
        <f>NetEnt(C24,2,2)</f>
        <v>1921.35</v>
      </c>
      <c r="H25" s="28">
        <f>NetEnt(C24,3,2)</f>
        <v>2129.8</v>
      </c>
      <c r="I25" s="30">
        <f>NetEnt(C24,5,2)</f>
        <v>1599.43</v>
      </c>
      <c r="J25" s="32">
        <f>NetEnt(C24,6,2)</f>
        <v>1575.08</v>
      </c>
    </row>
    <row r="26" spans="3:10" ht="19.5" customHeight="1">
      <c r="C26" s="18">
        <f>C24+20</f>
        <v>5250</v>
      </c>
      <c r="D26" s="11">
        <f>C26+19.99</f>
        <v>5269.99</v>
      </c>
      <c r="E26" s="23">
        <v>1</v>
      </c>
      <c r="F26" s="26">
        <f>NetEnt(C26,1,1)</f>
        <v>2109.89</v>
      </c>
      <c r="G26" s="26">
        <f>NetEnt(C26,2,1)</f>
        <v>2151.48</v>
      </c>
      <c r="H26" s="26">
        <f>NetEnt(C26,3,1)</f>
        <v>2385.43</v>
      </c>
      <c r="I26" s="26">
        <f>NetEnt(C26,5,1)</f>
        <v>1790.93</v>
      </c>
      <c r="J26" s="29">
        <f>NetEnt(C26,6,1)</f>
        <v>1763.75</v>
      </c>
    </row>
    <row r="27" spans="3:10" ht="19.5" customHeight="1">
      <c r="C27" s="20"/>
      <c r="D27" s="12"/>
      <c r="E27" s="24">
        <v>2</v>
      </c>
      <c r="F27" s="27">
        <f>NetEnt(C26,1,2)</f>
        <v>1889.45</v>
      </c>
      <c r="G27" s="28">
        <f>NetEnt(C26,2,2)</f>
        <v>1926.7</v>
      </c>
      <c r="H27" s="28">
        <f>NetEnt(C26,3,2)</f>
        <v>2136.2</v>
      </c>
      <c r="I27" s="30">
        <f>NetEnt(C26,5,2)</f>
        <v>1603.82</v>
      </c>
      <c r="J27" s="32">
        <f>NetEnt(C26,6,2)</f>
        <v>1579.48</v>
      </c>
    </row>
    <row r="28" spans="3:10" ht="19.5" customHeight="1">
      <c r="C28" s="21">
        <f>C26+20</f>
        <v>5270</v>
      </c>
      <c r="D28" s="13">
        <f>C28+19.99</f>
        <v>5289.99</v>
      </c>
      <c r="E28" s="25">
        <v>1</v>
      </c>
      <c r="F28" s="28">
        <f>NetEnt(C28,1,1)</f>
        <v>2115.69</v>
      </c>
      <c r="G28" s="26">
        <f>NetEnt(C28,2,1)</f>
        <v>2157.4</v>
      </c>
      <c r="H28" s="26">
        <f>NetEnt(C28,3,1)</f>
        <v>2392.68</v>
      </c>
      <c r="I28" s="26">
        <f>NetEnt(C28,5,1)</f>
        <v>1795.84</v>
      </c>
      <c r="J28" s="29">
        <f>NetEnt(C28,6,1)</f>
        <v>1768.67</v>
      </c>
    </row>
    <row r="29" spans="3:10" ht="19.5" customHeight="1">
      <c r="C29" s="20"/>
      <c r="D29" s="12"/>
      <c r="E29" s="24">
        <v>2</v>
      </c>
      <c r="F29" s="27">
        <f>NetEnt(C28,1,2)</f>
        <v>1894.65</v>
      </c>
      <c r="G29" s="28">
        <f>NetEnt(C28,2,2)</f>
        <v>1932</v>
      </c>
      <c r="H29" s="28">
        <f>NetEnt(C28,3,2)</f>
        <v>2142.7</v>
      </c>
      <c r="I29" s="30">
        <f>NetEnt(C28,5,2)</f>
        <v>1608.22</v>
      </c>
      <c r="J29" s="32">
        <f>NetEnt(C28,6,2)</f>
        <v>1583.88</v>
      </c>
    </row>
    <row r="30" spans="3:10" ht="19.5" customHeight="1">
      <c r="C30" s="21">
        <f>C28+20</f>
        <v>5290</v>
      </c>
      <c r="D30" s="13">
        <f>C30+19.99</f>
        <v>5309.99</v>
      </c>
      <c r="E30" s="25">
        <v>1</v>
      </c>
      <c r="F30" s="28">
        <f>NetEnt(C30,1,1)</f>
        <v>2121.5</v>
      </c>
      <c r="G30" s="26">
        <f>NetEnt(C30,2,1)</f>
        <v>2163.32</v>
      </c>
      <c r="H30" s="26">
        <f>NetEnt(C30,3,1)</f>
        <v>2399.83</v>
      </c>
      <c r="I30" s="26">
        <f>NetEnt(C30,5,1)</f>
        <v>1800.75</v>
      </c>
      <c r="J30" s="29">
        <f>NetEnt(C30,6,1)</f>
        <v>1773.58</v>
      </c>
    </row>
    <row r="31" spans="3:10" ht="19.5" customHeight="1">
      <c r="C31" s="20"/>
      <c r="D31" s="12"/>
      <c r="E31" s="24">
        <v>2</v>
      </c>
      <c r="F31" s="27">
        <f>NetEnt(C30,1,2)</f>
        <v>1899.85</v>
      </c>
      <c r="G31" s="28">
        <f>NetEnt(C30,2,2)</f>
        <v>1937.3</v>
      </c>
      <c r="H31" s="28">
        <f>NetEnt(C30,3,2)</f>
        <v>2149.1</v>
      </c>
      <c r="I31" s="30">
        <f>NetEnt(C30,5,2)</f>
        <v>1612.61</v>
      </c>
      <c r="J31" s="32">
        <f>NetEnt(C30,6,2)</f>
        <v>1588.28</v>
      </c>
    </row>
    <row r="32" spans="3:10" ht="19.5" customHeight="1">
      <c r="C32" s="18">
        <f>C30+20</f>
        <v>5310</v>
      </c>
      <c r="D32" s="11">
        <f>C32+19.99</f>
        <v>5329.99</v>
      </c>
      <c r="E32" s="23">
        <v>1</v>
      </c>
      <c r="F32" s="26">
        <f>NetEnt(C32,1,1)</f>
        <v>2127.36</v>
      </c>
      <c r="G32" s="26">
        <f>NetEnt(C32,2,1)</f>
        <v>2169.24</v>
      </c>
      <c r="H32" s="26">
        <f>NetEnt(C32,3,1)</f>
        <v>2406.98</v>
      </c>
      <c r="I32" s="26">
        <f>NetEnt(C32,5,1)</f>
        <v>1805.66</v>
      </c>
      <c r="J32" s="29">
        <f>NetEnt(C32,6,1)</f>
        <v>1778.48</v>
      </c>
    </row>
    <row r="33" spans="3:10" ht="19.5" customHeight="1">
      <c r="C33" s="19"/>
      <c r="D33" s="12"/>
      <c r="E33" s="24">
        <v>2</v>
      </c>
      <c r="F33" s="27">
        <f>NetEnt(C32,1,2)</f>
        <v>1905.1</v>
      </c>
      <c r="G33" s="28">
        <f>NetEnt(C32,2,2)</f>
        <v>1942.6</v>
      </c>
      <c r="H33" s="28">
        <f>NetEnt(C32,3,2)</f>
        <v>2155.5</v>
      </c>
      <c r="I33" s="30">
        <f>NetEnt(C32,5,2)</f>
        <v>1617.01</v>
      </c>
      <c r="J33" s="32">
        <f>NetEnt(C32,6,2)</f>
        <v>1592.67</v>
      </c>
    </row>
    <row r="34" spans="3:10" ht="19.5" customHeight="1">
      <c r="C34" s="18">
        <f>C32+20</f>
        <v>5330</v>
      </c>
      <c r="D34" s="11">
        <f>C34+19.99</f>
        <v>5349.99</v>
      </c>
      <c r="E34" s="23">
        <v>1</v>
      </c>
      <c r="F34" s="26">
        <f>NetEnt(C34,1,1)</f>
        <v>2133.17</v>
      </c>
      <c r="G34" s="26">
        <f>NetEnt(C34,2,1)</f>
        <v>2175.16</v>
      </c>
      <c r="H34" s="26">
        <f>NetEnt(C34,3,1)</f>
        <v>2414.12</v>
      </c>
      <c r="I34" s="26">
        <f>NetEnt(C34,5,1)</f>
        <v>1810.63</v>
      </c>
      <c r="J34" s="29">
        <f>NetEnt(C34,6,1)</f>
        <v>1783.46</v>
      </c>
    </row>
    <row r="35" spans="3:10" ht="19.5" customHeight="1">
      <c r="C35" s="22"/>
      <c r="D35" s="13"/>
      <c r="E35" s="24">
        <v>2</v>
      </c>
      <c r="F35" s="27">
        <f>NetEnt(C34,1,2)</f>
        <v>1910.3</v>
      </c>
      <c r="G35" s="28">
        <f>NetEnt(C34,2,2)</f>
        <v>1947.9</v>
      </c>
      <c r="H35" s="28">
        <f>NetEnt(C34,3,2)</f>
        <v>2161.9</v>
      </c>
      <c r="I35" s="30">
        <f>NetEnt(C34,5,2)</f>
        <v>1621.46</v>
      </c>
      <c r="J35" s="32">
        <f>NetEnt(C34,6,2)</f>
        <v>1597.13</v>
      </c>
    </row>
    <row r="36" spans="3:12" ht="19.5" customHeight="1">
      <c r="C36" s="18">
        <f>C34+20</f>
        <v>5350</v>
      </c>
      <c r="D36" s="11">
        <f>C36+19.99</f>
        <v>5369.99</v>
      </c>
      <c r="E36" s="23">
        <v>1</v>
      </c>
      <c r="F36" s="26">
        <f>NetEnt(C36,1,1)</f>
        <v>2138.92</v>
      </c>
      <c r="G36" s="26">
        <f>NetEnt(C36,2,1)</f>
        <v>2181.02</v>
      </c>
      <c r="H36" s="26">
        <f>NetEnt(C36,3,1)</f>
        <v>2421.27</v>
      </c>
      <c r="I36" s="26">
        <f>NetEnt(C36,5,1)</f>
        <v>1815.48</v>
      </c>
      <c r="J36" s="29">
        <f>NetEnt(C36,6,1)</f>
        <v>1788.3</v>
      </c>
      <c r="L36" s="31"/>
    </row>
    <row r="37" spans="3:12" ht="19.5" customHeight="1">
      <c r="C37" s="22"/>
      <c r="D37" s="13"/>
      <c r="E37" s="24">
        <v>2</v>
      </c>
      <c r="F37" s="27">
        <f>NetEnt(C36,1,2)</f>
        <v>1915.45</v>
      </c>
      <c r="G37" s="28">
        <f>NetEnt(C36,2,2)</f>
        <v>1953.15</v>
      </c>
      <c r="H37" s="28">
        <f>NetEnt(C36,3,2)</f>
        <v>2168.3</v>
      </c>
      <c r="I37" s="30">
        <f>NetEnt(C36,5,2)</f>
        <v>1625.8</v>
      </c>
      <c r="J37" s="32">
        <f>NetEnt(C36,6,2)</f>
        <v>1601.47</v>
      </c>
      <c r="L37" s="14"/>
    </row>
    <row r="38" spans="3:12" ht="19.5" customHeight="1">
      <c r="C38" s="18">
        <f>C36+20</f>
        <v>5370</v>
      </c>
      <c r="D38" s="11">
        <f>C38+19.99</f>
        <v>5389.99</v>
      </c>
      <c r="E38" s="23">
        <v>1</v>
      </c>
      <c r="F38" s="26">
        <f>NetEnt(C38,1,1)</f>
        <v>2144.73</v>
      </c>
      <c r="G38" s="26">
        <f>NetEnt(C38,2,1)</f>
        <v>2186.94</v>
      </c>
      <c r="H38" s="26">
        <f>NetEnt(C38,3,1)</f>
        <v>2428.42</v>
      </c>
      <c r="I38" s="26">
        <f>NetEnt(C38,5,1)</f>
        <v>1820.46</v>
      </c>
      <c r="J38" s="29">
        <f>NetEnt(C38,6,1)</f>
        <v>1793.21</v>
      </c>
      <c r="L38" s="31"/>
    </row>
    <row r="39" spans="3:10" ht="19.5" customHeight="1">
      <c r="C39" s="19"/>
      <c r="D39" s="13"/>
      <c r="E39" s="24">
        <v>2</v>
      </c>
      <c r="F39" s="27">
        <f>NetEnt(C38,1,2)</f>
        <v>1920.65</v>
      </c>
      <c r="G39" s="27">
        <f>NetEnt(C38,2,2)</f>
        <v>1958.45</v>
      </c>
      <c r="H39" s="27">
        <f>NetEnt(C38,3,2)</f>
        <v>2174.7</v>
      </c>
      <c r="I39" s="30">
        <f>NetEnt(C38,5,2)</f>
        <v>1630.26</v>
      </c>
      <c r="J39" s="32">
        <f>NetEnt(C38,6,2)</f>
        <v>1605.86</v>
      </c>
    </row>
    <row r="40" spans="3:10" ht="19.5" customHeight="1">
      <c r="C40" s="18">
        <f>C38+20</f>
        <v>5390</v>
      </c>
      <c r="D40" s="11">
        <f>C40+19.99</f>
        <v>5409.99</v>
      </c>
      <c r="E40" s="23">
        <v>1</v>
      </c>
      <c r="F40" s="26">
        <f>NetEnt(C40,1,1)</f>
        <v>2150.53</v>
      </c>
      <c r="G40" s="26">
        <f>NetEnt(C40,2,1)</f>
        <v>2192.8</v>
      </c>
      <c r="H40" s="26">
        <f>NetEnt(C40,3,1)</f>
        <v>2435.68</v>
      </c>
      <c r="I40" s="26">
        <f>NetEnt(C40,5,1)</f>
        <v>1825.37</v>
      </c>
      <c r="J40" s="29">
        <f>NetEnt(C40,6,1)</f>
        <v>1798.19</v>
      </c>
    </row>
    <row r="41" spans="3:10" ht="19.5" customHeight="1">
      <c r="C41" s="19"/>
      <c r="D41" s="12"/>
      <c r="E41" s="24">
        <v>2</v>
      </c>
      <c r="F41" s="27">
        <f>NetEnt(C40,1,2)</f>
        <v>1925.85</v>
      </c>
      <c r="G41" s="27">
        <f>NetEnt(C40,2,2)</f>
        <v>1963.7</v>
      </c>
      <c r="H41" s="27">
        <f>NetEnt(C40,3,2)</f>
        <v>2181.2</v>
      </c>
      <c r="I41" s="30">
        <f>NetEnt(C40,5,2)</f>
        <v>1634.66</v>
      </c>
      <c r="J41" s="30">
        <f>NetEnt(C40,6,2)</f>
        <v>1610.32</v>
      </c>
    </row>
    <row r="42" spans="3:10" ht="6.75" customHeight="1">
      <c r="C42" s="17"/>
      <c r="D42" s="14"/>
      <c r="E42" s="15"/>
      <c r="F42" s="16"/>
      <c r="G42" s="16"/>
      <c r="H42" s="16"/>
      <c r="I42" s="16"/>
      <c r="J42" s="16"/>
    </row>
    <row r="43" spans="3:11" ht="12" customHeight="1">
      <c r="C43" s="40"/>
      <c r="D43" s="39"/>
      <c r="E43" s="39"/>
      <c r="F43" s="39"/>
      <c r="G43" s="39"/>
      <c r="H43" s="39"/>
      <c r="I43" s="39"/>
      <c r="J43" s="41"/>
      <c r="K43" s="33"/>
    </row>
    <row r="44" spans="2:11" ht="12.75">
      <c r="B44" s="37"/>
      <c r="C44" s="38"/>
      <c r="D44" s="63"/>
      <c r="E44" s="64"/>
      <c r="F44" s="64"/>
      <c r="G44" s="64"/>
      <c r="H44" s="64"/>
      <c r="I44" s="64"/>
      <c r="J44" s="37"/>
      <c r="K44" s="37"/>
    </row>
    <row r="45" spans="2:11" ht="12.75">
      <c r="B45" s="37"/>
      <c r="C45" s="40"/>
      <c r="D45" s="39"/>
      <c r="E45" s="39"/>
      <c r="F45" s="39"/>
      <c r="G45" s="39"/>
      <c r="H45" s="39"/>
      <c r="I45" s="39"/>
      <c r="J45" s="41"/>
      <c r="K45" s="37"/>
    </row>
    <row r="46" spans="4:10" ht="12.75">
      <c r="D46" s="36"/>
      <c r="E46" s="34"/>
      <c r="F46" s="34"/>
      <c r="G46" s="34"/>
      <c r="H46" s="34"/>
      <c r="I46" s="34"/>
      <c r="J46" s="35"/>
    </row>
    <row r="47" ht="12.75">
      <c r="D47" s="7"/>
    </row>
    <row r="48" ht="12.75">
      <c r="D48" s="7"/>
    </row>
  </sheetData>
  <sheetProtection/>
  <mergeCells count="15">
    <mergeCell ref="D44:I44"/>
    <mergeCell ref="E10:J10"/>
    <mergeCell ref="C11:D11"/>
    <mergeCell ref="F8:F9"/>
    <mergeCell ref="G8:G9"/>
    <mergeCell ref="H8:H9"/>
    <mergeCell ref="I8:I9"/>
    <mergeCell ref="C3:D3"/>
    <mergeCell ref="E3:J4"/>
    <mergeCell ref="E5:J5"/>
    <mergeCell ref="E7:J7"/>
    <mergeCell ref="G6:H6"/>
    <mergeCell ref="J8:J9"/>
    <mergeCell ref="E8:E9"/>
    <mergeCell ref="I6:J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C1:J41"/>
  <sheetViews>
    <sheetView zoomScalePageLayoutView="0" workbookViewId="0" topLeftCell="A5">
      <selection activeCell="N19" sqref="N19"/>
    </sheetView>
  </sheetViews>
  <sheetFormatPr defaultColWidth="11.421875" defaultRowHeight="12.75"/>
  <cols>
    <col min="1" max="1" width="1.1484375" style="0" customWidth="1"/>
    <col min="2" max="2" width="1.28515625" style="0" customWidth="1"/>
    <col min="3" max="6" width="9.8515625" style="0" customWidth="1"/>
    <col min="7" max="7" width="10.57421875" style="0" customWidth="1"/>
    <col min="8" max="10" width="9.8515625" style="0" customWidth="1"/>
  </cols>
  <sheetData>
    <row r="1" spans="3:4" ht="12.75">
      <c r="C1" s="8"/>
      <c r="D1" s="8"/>
    </row>
    <row r="2" spans="3:4" ht="12.75">
      <c r="C2" s="6"/>
      <c r="D2" s="6"/>
    </row>
    <row r="3" spans="3:10" ht="12.75">
      <c r="C3" s="42" t="s">
        <v>0</v>
      </c>
      <c r="D3" s="43"/>
      <c r="E3" s="44" t="s">
        <v>1</v>
      </c>
      <c r="F3" s="45"/>
      <c r="G3" s="45"/>
      <c r="H3" s="45"/>
      <c r="I3" s="45"/>
      <c r="J3" s="46"/>
    </row>
    <row r="4" spans="3:10" ht="12.75">
      <c r="C4" s="2"/>
      <c r="D4" s="3"/>
      <c r="E4" s="47"/>
      <c r="F4" s="48"/>
      <c r="G4" s="48"/>
      <c r="H4" s="48"/>
      <c r="I4" s="48"/>
      <c r="J4" s="49"/>
    </row>
    <row r="5" spans="3:10" ht="12.75">
      <c r="C5" s="2"/>
      <c r="D5" s="3"/>
      <c r="E5" s="50" t="s">
        <v>2</v>
      </c>
      <c r="F5" s="51"/>
      <c r="G5" s="51"/>
      <c r="H5" s="51"/>
      <c r="I5" s="51"/>
      <c r="J5" s="52"/>
    </row>
    <row r="6" spans="3:10" ht="12.75">
      <c r="C6" s="2"/>
      <c r="D6" s="3"/>
      <c r="E6" s="1"/>
      <c r="F6" s="4"/>
      <c r="G6" s="56" t="s">
        <v>14</v>
      </c>
      <c r="H6" s="56"/>
      <c r="I6" s="61" t="s">
        <v>15</v>
      </c>
      <c r="J6" s="62"/>
    </row>
    <row r="7" spans="3:10" ht="12.75">
      <c r="C7" s="2"/>
      <c r="D7" s="3"/>
      <c r="E7" s="53" t="s">
        <v>3</v>
      </c>
      <c r="F7" s="54"/>
      <c r="G7" s="54"/>
      <c r="H7" s="54"/>
      <c r="I7" s="54"/>
      <c r="J7" s="55"/>
    </row>
    <row r="8" spans="3:10" ht="12.75">
      <c r="C8" s="2"/>
      <c r="D8" s="3"/>
      <c r="E8" s="59" t="s">
        <v>7</v>
      </c>
      <c r="F8" s="70" t="s">
        <v>13</v>
      </c>
      <c r="G8" s="57" t="s">
        <v>4</v>
      </c>
      <c r="H8" s="57" t="s">
        <v>12</v>
      </c>
      <c r="I8" s="57" t="s">
        <v>5</v>
      </c>
      <c r="J8" s="57" t="s">
        <v>6</v>
      </c>
    </row>
    <row r="9" spans="3:10" ht="12.75">
      <c r="C9" s="2"/>
      <c r="D9" s="3"/>
      <c r="E9" s="60"/>
      <c r="F9" s="71"/>
      <c r="G9" s="58"/>
      <c r="H9" s="58"/>
      <c r="I9" s="58"/>
      <c r="J9" s="58"/>
    </row>
    <row r="10" spans="3:10" ht="12.75">
      <c r="C10" s="2" t="s">
        <v>8</v>
      </c>
      <c r="D10" s="3" t="s">
        <v>9</v>
      </c>
      <c r="E10" s="65" t="s">
        <v>10</v>
      </c>
      <c r="F10" s="66"/>
      <c r="G10" s="66"/>
      <c r="H10" s="66"/>
      <c r="I10" s="66"/>
      <c r="J10" s="67"/>
    </row>
    <row r="11" spans="3:10" ht="12.75">
      <c r="C11" s="68" t="s">
        <v>11</v>
      </c>
      <c r="D11" s="69"/>
      <c r="E11" s="5"/>
      <c r="F11" s="5" t="s">
        <v>11</v>
      </c>
      <c r="G11" s="5" t="s">
        <v>11</v>
      </c>
      <c r="H11" s="5" t="s">
        <v>11</v>
      </c>
      <c r="I11" s="5" t="s">
        <v>11</v>
      </c>
      <c r="J11" s="5" t="s">
        <v>11</v>
      </c>
    </row>
    <row r="12" spans="3:10" ht="19.5" customHeight="1">
      <c r="C12" s="18">
        <v>3910</v>
      </c>
      <c r="D12" s="11">
        <f>C12+19.99</f>
        <v>3929.99</v>
      </c>
      <c r="E12" s="23">
        <v>3</v>
      </c>
      <c r="F12" s="26">
        <f>NetEnt(C12,1,3)</f>
        <v>1923.46</v>
      </c>
      <c r="G12" s="26">
        <f>NetEnt(C12,2,3)</f>
        <v>1964.21</v>
      </c>
      <c r="H12" s="26">
        <f>NetEnt(C12,3,3)</f>
        <v>2157.03</v>
      </c>
      <c r="I12" s="26">
        <f>NetEnt(C12,5,3)</f>
        <v>1615.08</v>
      </c>
      <c r="J12" s="29">
        <f>NetEnt(C12,6,3)</f>
        <v>1587.16</v>
      </c>
    </row>
    <row r="13" spans="3:10" ht="19.5" customHeight="1">
      <c r="C13" s="19"/>
      <c r="D13" s="12"/>
      <c r="E13" s="24">
        <v>4</v>
      </c>
      <c r="F13" s="27">
        <f>NetEnt(C12,1,4)</f>
        <v>1748.6</v>
      </c>
      <c r="G13" s="28">
        <f>NetEnt(C12,2,4)</f>
        <v>1785.64</v>
      </c>
      <c r="H13" s="28">
        <f>NetEnt(C12,3,4)</f>
        <v>1960.94</v>
      </c>
      <c r="I13" s="30">
        <f>NetEnt(C12,5,4)</f>
        <v>1468.25</v>
      </c>
      <c r="J13" s="32">
        <f>NetEnt(C12,6,4)</f>
        <v>1442.88</v>
      </c>
    </row>
    <row r="14" spans="3:10" ht="19.5" customHeight="1">
      <c r="C14" s="18">
        <f>C12+20</f>
        <v>3930</v>
      </c>
      <c r="D14" s="11">
        <f>C14+19.99</f>
        <v>3949.99</v>
      </c>
      <c r="E14" s="23">
        <v>3</v>
      </c>
      <c r="F14" s="26">
        <f>NetEnt(C14,1,3)</f>
        <v>1931.48</v>
      </c>
      <c r="G14" s="26">
        <f>NetEnt(C14,2,3)</f>
        <v>1972.36</v>
      </c>
      <c r="H14" s="26">
        <f>NetEnt(C14,3,3)</f>
        <v>2166.14</v>
      </c>
      <c r="I14" s="28">
        <f>NetEnt(C14,5,3)</f>
        <v>1622</v>
      </c>
      <c r="J14" s="29">
        <f>NetEnt(C14,6,3)</f>
        <v>1594.09</v>
      </c>
    </row>
    <row r="15" spans="3:10" ht="19.5" customHeight="1">
      <c r="C15" s="20"/>
      <c r="D15" s="12"/>
      <c r="E15" s="24">
        <v>4</v>
      </c>
      <c r="F15" s="27">
        <f>NetEnt(C14,1,4)</f>
        <v>1755.89</v>
      </c>
      <c r="G15" s="28">
        <f>NetEnt(C14,2,4)</f>
        <v>1793.05</v>
      </c>
      <c r="H15" s="28">
        <f>NetEnt(C14,3,4)</f>
        <v>1969.22</v>
      </c>
      <c r="I15" s="30">
        <f>NetEnt(C14,5,4)</f>
        <v>1474.55</v>
      </c>
      <c r="J15" s="32">
        <f>NetEnt(C14,6,4)</f>
        <v>1449.18</v>
      </c>
    </row>
    <row r="16" spans="3:10" ht="19.5" customHeight="1">
      <c r="C16" s="18">
        <f>C14+20</f>
        <v>3950</v>
      </c>
      <c r="D16" s="11">
        <f>C16+19.99</f>
        <v>3969.99</v>
      </c>
      <c r="E16" s="23">
        <v>3</v>
      </c>
      <c r="F16" s="26">
        <f>NetEnt(C16,1,3)</f>
        <v>1939.51</v>
      </c>
      <c r="G16" s="26">
        <f>NetEnt(C16,2,3)</f>
        <v>1980.44</v>
      </c>
      <c r="H16" s="26">
        <f>NetEnt(C16,3,3)</f>
        <v>2175.13</v>
      </c>
      <c r="I16" s="26">
        <f>NetEnt(C16,5,3)</f>
        <v>1629</v>
      </c>
      <c r="J16" s="29">
        <f>NetEnt(C16,6,3)</f>
        <v>1601.09</v>
      </c>
    </row>
    <row r="17" spans="3:10" ht="19.5" customHeight="1">
      <c r="C17" s="20"/>
      <c r="D17" s="12"/>
      <c r="E17" s="24">
        <v>4</v>
      </c>
      <c r="F17" s="27">
        <f>NetEnt(C16,1,4)</f>
        <v>1763.19</v>
      </c>
      <c r="G17" s="28">
        <f>NetEnt(C16,2,4)</f>
        <v>1800.4</v>
      </c>
      <c r="H17" s="28">
        <f>NetEnt(C16,3,4)</f>
        <v>1977.39</v>
      </c>
      <c r="I17" s="30">
        <f>NetEnt(C16,5,4)</f>
        <v>1480.91</v>
      </c>
      <c r="J17" s="32">
        <f>NetEnt(C16,6,4)</f>
        <v>1455.54</v>
      </c>
    </row>
    <row r="18" spans="3:10" ht="19.5" customHeight="1">
      <c r="C18" s="21">
        <f>C16+20</f>
        <v>3970</v>
      </c>
      <c r="D18" s="13">
        <f>C18+19.99</f>
        <v>3989.99</v>
      </c>
      <c r="E18" s="23">
        <v>3</v>
      </c>
      <c r="F18" s="28">
        <f>NetEnt(C18,1,3)</f>
        <v>1947.46</v>
      </c>
      <c r="G18" s="26">
        <f>NetEnt(C18,2,3)</f>
        <v>1988.52</v>
      </c>
      <c r="H18" s="26">
        <f>NetEnt(C18,3,3)</f>
        <v>2184.1</v>
      </c>
      <c r="I18" s="26">
        <f>NetEnt(C18,5,3)</f>
        <v>1635.93</v>
      </c>
      <c r="J18" s="29">
        <f>NetEnt(C18,6,3)</f>
        <v>1608.02</v>
      </c>
    </row>
    <row r="19" spans="3:10" ht="19.5" customHeight="1">
      <c r="C19" s="20"/>
      <c r="D19" s="12"/>
      <c r="E19" s="24">
        <v>4</v>
      </c>
      <c r="F19" s="27">
        <f>NetEnt(C18,1,4)</f>
        <v>1770.42</v>
      </c>
      <c r="G19" s="28">
        <f>NetEnt(C18,2,4)</f>
        <v>1807.75</v>
      </c>
      <c r="H19" s="28">
        <f>NetEnt(C18,3,4)</f>
        <v>1985.55</v>
      </c>
      <c r="I19" s="30">
        <f>NetEnt(C18,5,4)</f>
        <v>1487.21</v>
      </c>
      <c r="J19" s="32">
        <f>NetEnt(C18,6,4)</f>
        <v>1461.84</v>
      </c>
    </row>
    <row r="20" spans="3:10" ht="19.5" customHeight="1">
      <c r="C20" s="18">
        <f>C18+20</f>
        <v>3990</v>
      </c>
      <c r="D20" s="11">
        <f>C20+19.99</f>
        <v>4009.99</v>
      </c>
      <c r="E20" s="23">
        <v>3</v>
      </c>
      <c r="F20" s="26">
        <f>NetEnt(C20,1,3)</f>
        <v>1955.42</v>
      </c>
      <c r="G20" s="26">
        <f>NetEnt(C20,2,3)</f>
        <v>1996.61</v>
      </c>
      <c r="H20" s="26">
        <f>NetEnt(C20,3,3)</f>
        <v>2193.09</v>
      </c>
      <c r="I20" s="26">
        <f>NetEnt(C20,5,3)</f>
        <v>1642.86</v>
      </c>
      <c r="J20" s="29">
        <f>NetEnt(C20,6,3)</f>
        <v>1614.95</v>
      </c>
    </row>
    <row r="21" spans="3:10" ht="19.5" customHeight="1">
      <c r="C21" s="20"/>
      <c r="D21" s="12"/>
      <c r="E21" s="24">
        <v>4</v>
      </c>
      <c r="F21" s="27">
        <f>NetEnt(C20,1,4)</f>
        <v>1777.65</v>
      </c>
      <c r="G21" s="28">
        <f>NetEnt(C20,2,4)</f>
        <v>1815.1</v>
      </c>
      <c r="H21" s="28">
        <f>NetEnt(C20,3,4)</f>
        <v>1993.72</v>
      </c>
      <c r="I21" s="30">
        <f>NetEnt(C20,5,4)</f>
        <v>1493.51</v>
      </c>
      <c r="J21" s="32">
        <f>NetEnt(C20,6,4)</f>
        <v>1468.14</v>
      </c>
    </row>
    <row r="22" spans="3:10" ht="19.5" customHeight="1">
      <c r="C22" s="18">
        <f>C20+20</f>
        <v>4010</v>
      </c>
      <c r="D22" s="11">
        <f>C22+19.99</f>
        <v>4029.99</v>
      </c>
      <c r="E22" s="23">
        <v>3</v>
      </c>
      <c r="F22" s="26">
        <f>NetEnt(C22,1,3)</f>
        <v>1963.44</v>
      </c>
      <c r="G22" s="26">
        <f>NetEnt(C22,2,3)</f>
        <v>2004.7</v>
      </c>
      <c r="H22" s="26">
        <f>NetEnt(C22,3,3)</f>
        <v>2202.2</v>
      </c>
      <c r="I22" s="26">
        <f>NetEnt(C22,5,3)</f>
        <v>1649.79</v>
      </c>
      <c r="J22" s="29">
        <f>NetEnt(C22,6,3)</f>
        <v>1621.88</v>
      </c>
    </row>
    <row r="23" spans="3:10" ht="19.5" customHeight="1">
      <c r="C23" s="20"/>
      <c r="D23" s="12"/>
      <c r="E23" s="24">
        <v>4</v>
      </c>
      <c r="F23" s="27">
        <f>NetEnt(C22,1,4)</f>
        <v>1784.94</v>
      </c>
      <c r="G23" s="28">
        <f>NetEnt(C22,2,4)</f>
        <v>1822.45</v>
      </c>
      <c r="H23" s="28">
        <f>NetEnt(C22,3,4)</f>
        <v>2002</v>
      </c>
      <c r="I23" s="30">
        <f>NetEnt(C22,5,4)</f>
        <v>1499.81</v>
      </c>
      <c r="J23" s="32">
        <f>NetEnt(C22,6,4)</f>
        <v>1474.44</v>
      </c>
    </row>
    <row r="24" spans="3:10" ht="19.5" customHeight="1">
      <c r="C24" s="18">
        <f>C22+20</f>
        <v>4030</v>
      </c>
      <c r="D24" s="11">
        <f>C24+19.99</f>
        <v>4049.99</v>
      </c>
      <c r="E24" s="23">
        <v>3</v>
      </c>
      <c r="F24" s="26">
        <f>NetEnt(C24,1,3)</f>
        <v>1971.39</v>
      </c>
      <c r="G24" s="26">
        <f>NetEnt(C24,2,3)</f>
        <v>2012.72</v>
      </c>
      <c r="H24" s="26">
        <f>NetEnt(C24,3,3)</f>
        <v>2211.19</v>
      </c>
      <c r="I24" s="26">
        <f>NetEnt(C24,5,3)</f>
        <v>1656.79</v>
      </c>
      <c r="J24" s="29">
        <f>NetEnt(C24,6,3)</f>
        <v>1628.87</v>
      </c>
    </row>
    <row r="25" spans="3:10" ht="19.5" customHeight="1">
      <c r="C25" s="20"/>
      <c r="D25" s="12"/>
      <c r="E25" s="24">
        <v>4</v>
      </c>
      <c r="F25" s="27">
        <f>NetEnt(C24,1,4)</f>
        <v>1792.18</v>
      </c>
      <c r="G25" s="28">
        <f>NetEnt(C24,2,4)</f>
        <v>1829.74</v>
      </c>
      <c r="H25" s="28">
        <f>NetEnt(C24,3,4)</f>
        <v>2010.17</v>
      </c>
      <c r="I25" s="30">
        <f>NetEnt(C24,5,4)</f>
        <v>1506.17</v>
      </c>
      <c r="J25" s="32">
        <f>NetEnt(C24,6,4)</f>
        <v>1480.79</v>
      </c>
    </row>
    <row r="26" spans="3:10" ht="19.5" customHeight="1">
      <c r="C26" s="18">
        <f>C24+20</f>
        <v>4050</v>
      </c>
      <c r="D26" s="11">
        <f>C26+19.99</f>
        <v>4069.99</v>
      </c>
      <c r="E26" s="23">
        <v>3</v>
      </c>
      <c r="F26" s="26">
        <f>NetEnt(C26,1,3)</f>
        <v>1979.35</v>
      </c>
      <c r="G26" s="26">
        <f>NetEnt(C26,2,3)</f>
        <v>2020.8</v>
      </c>
      <c r="H26" s="26">
        <f>NetEnt(C26,3,3)</f>
        <v>2220.17</v>
      </c>
      <c r="I26" s="26">
        <f>NetEnt(C26,5,3)</f>
        <v>1663.72</v>
      </c>
      <c r="J26" s="29">
        <f>NetEnt(C26,6,3)</f>
        <v>1635.8</v>
      </c>
    </row>
    <row r="27" spans="3:10" ht="19.5" customHeight="1">
      <c r="C27" s="20"/>
      <c r="D27" s="12"/>
      <c r="E27" s="24">
        <v>4</v>
      </c>
      <c r="F27" s="27">
        <f>NetEnt(C26,1,4)</f>
        <v>1799.41</v>
      </c>
      <c r="G27" s="28">
        <f>NetEnt(C26,2,4)</f>
        <v>1837.09</v>
      </c>
      <c r="H27" s="28">
        <f>NetEnt(C26,3,4)</f>
        <v>2018.34</v>
      </c>
      <c r="I27" s="30">
        <f>NetEnt(C26,5,4)</f>
        <v>1512.47</v>
      </c>
      <c r="J27" s="32">
        <f>NetEnt(C26,6,4)</f>
        <v>1487.09</v>
      </c>
    </row>
    <row r="28" spans="3:10" ht="19.5" customHeight="1">
      <c r="C28" s="21">
        <f>C26+20</f>
        <v>4070</v>
      </c>
      <c r="D28" s="13">
        <f>C28+19.99</f>
        <v>4089.99</v>
      </c>
      <c r="E28" s="23">
        <v>3</v>
      </c>
      <c r="F28" s="28">
        <f>NetEnt(C28,1,3)</f>
        <v>1987.25</v>
      </c>
      <c r="G28" s="26">
        <f>NetEnt(C28,2,3)</f>
        <v>2028.83</v>
      </c>
      <c r="H28" s="26">
        <f>NetEnt(C28,3,3)</f>
        <v>2229.15</v>
      </c>
      <c r="I28" s="26">
        <f>NetEnt(C28,5,3)</f>
        <v>1670.65</v>
      </c>
      <c r="J28" s="29">
        <f>NetEnt(C28,6,3)</f>
        <v>1642.73</v>
      </c>
    </row>
    <row r="29" spans="3:10" ht="19.5" customHeight="1">
      <c r="C29" s="20"/>
      <c r="D29" s="12"/>
      <c r="E29" s="24">
        <v>4</v>
      </c>
      <c r="F29" s="27">
        <f>NetEnt(C28,1,4)</f>
        <v>1806.59</v>
      </c>
      <c r="G29" s="28">
        <f>NetEnt(C28,2,4)</f>
        <v>1844.39</v>
      </c>
      <c r="H29" s="28">
        <f>NetEnt(C28,3,4)</f>
        <v>2026.5</v>
      </c>
      <c r="I29" s="30">
        <f>NetEnt(C28,5,4)</f>
        <v>1518.77</v>
      </c>
      <c r="J29" s="32">
        <f>NetEnt(C28,6,4)</f>
        <v>1493.39</v>
      </c>
    </row>
    <row r="30" spans="3:10" ht="19.5" customHeight="1">
      <c r="C30" s="21">
        <f>C28+20</f>
        <v>4090</v>
      </c>
      <c r="D30" s="13">
        <f>C30+19.99</f>
        <v>4109.99</v>
      </c>
      <c r="E30" s="23">
        <v>3</v>
      </c>
      <c r="F30" s="28">
        <f>NetEnt(C30,1,3)</f>
        <v>1995.14</v>
      </c>
      <c r="G30" s="26">
        <f>NetEnt(C30,2,3)</f>
        <v>2036.84</v>
      </c>
      <c r="H30" s="26">
        <f>NetEnt(C30,3,3)</f>
        <v>2238.14</v>
      </c>
      <c r="I30" s="26">
        <f>NetEnt(C30,5,3)</f>
        <v>1677.64</v>
      </c>
      <c r="J30" s="29">
        <f>NetEnt(C30,6,3)</f>
        <v>1649.72</v>
      </c>
    </row>
    <row r="31" spans="3:10" ht="19.5" customHeight="1">
      <c r="C31" s="20"/>
      <c r="D31" s="12"/>
      <c r="E31" s="24">
        <v>4</v>
      </c>
      <c r="F31" s="27">
        <f>NetEnt(C30,1,4)</f>
        <v>1813.76</v>
      </c>
      <c r="G31" s="28">
        <f>NetEnt(C30,2,4)</f>
        <v>1851.68</v>
      </c>
      <c r="H31" s="28">
        <f>NetEnt(C30,3,4)</f>
        <v>2034.67</v>
      </c>
      <c r="I31" s="30">
        <f>NetEnt(C30,5,4)</f>
        <v>1525.12</v>
      </c>
      <c r="J31" s="32">
        <f>NetEnt(C30,6,4)</f>
        <v>1499.75</v>
      </c>
    </row>
    <row r="32" spans="3:10" ht="19.5" customHeight="1">
      <c r="C32" s="18">
        <f>C30+20</f>
        <v>4110</v>
      </c>
      <c r="D32" s="11">
        <f>C32+19.99</f>
        <v>4129.99</v>
      </c>
      <c r="E32" s="23">
        <v>3</v>
      </c>
      <c r="F32" s="26">
        <f>NetEnt(C32,1,3)</f>
        <v>2003.09</v>
      </c>
      <c r="G32" s="26">
        <f>NetEnt(C32,2,3)</f>
        <v>2044.87</v>
      </c>
      <c r="H32" s="26">
        <f>NetEnt(C32,3,3)</f>
        <v>2247.12</v>
      </c>
      <c r="I32" s="26">
        <f>NetEnt(C32,5,3)</f>
        <v>1684.57</v>
      </c>
      <c r="J32" s="29">
        <f>NetEnt(C32,6,3)</f>
        <v>1656.66</v>
      </c>
    </row>
    <row r="33" spans="3:10" ht="19.5" customHeight="1">
      <c r="C33" s="19"/>
      <c r="D33" s="12"/>
      <c r="E33" s="24">
        <v>4</v>
      </c>
      <c r="F33" s="27">
        <f>NetEnt(C32,1,4)</f>
        <v>1820.99</v>
      </c>
      <c r="G33" s="28">
        <f>NetEnt(C32,2,4)</f>
        <v>1858.97</v>
      </c>
      <c r="H33" s="28">
        <f>NetEnt(C32,3,4)</f>
        <v>2042.84</v>
      </c>
      <c r="I33" s="30">
        <f>NetEnt(C32,5,4)</f>
        <v>1531.42</v>
      </c>
      <c r="J33" s="32">
        <f>NetEnt(C32,6,4)</f>
        <v>1506.05</v>
      </c>
    </row>
    <row r="34" spans="3:10" ht="19.5" customHeight="1">
      <c r="C34" s="18">
        <f>C32+20</f>
        <v>4130</v>
      </c>
      <c r="D34" s="11">
        <f>C34+19.99</f>
        <v>4149.99</v>
      </c>
      <c r="E34" s="23">
        <v>3</v>
      </c>
      <c r="F34" s="26">
        <f>NetEnt(C34,1,3)</f>
        <v>2010.99</v>
      </c>
      <c r="G34" s="26">
        <f>NetEnt(C34,2,3)</f>
        <v>2052.89</v>
      </c>
      <c r="H34" s="26">
        <f>NetEnt(C34,3,3)</f>
        <v>2256.1</v>
      </c>
      <c r="I34" s="26">
        <f>NetEnt(C34,5,3)</f>
        <v>1691.57</v>
      </c>
      <c r="J34" s="29">
        <f>NetEnt(C34,6,3)</f>
        <v>1663.58</v>
      </c>
    </row>
    <row r="35" spans="3:10" ht="19.5" customHeight="1">
      <c r="C35" s="22"/>
      <c r="D35" s="13"/>
      <c r="E35" s="24">
        <v>4</v>
      </c>
      <c r="F35" s="27">
        <f>NetEnt(C34,1,4)</f>
        <v>1828.17</v>
      </c>
      <c r="G35" s="28">
        <f>NetEnt(C34,2,4)</f>
        <v>1866.26</v>
      </c>
      <c r="H35" s="28">
        <f>NetEnt(C34,3,4)</f>
        <v>2051</v>
      </c>
      <c r="I35" s="30">
        <f>NetEnt(C34,5,4)</f>
        <v>1537.79</v>
      </c>
      <c r="J35" s="32">
        <f>NetEnt(C34,6,4)</f>
        <v>1512.35</v>
      </c>
    </row>
    <row r="36" spans="3:10" ht="19.5" customHeight="1">
      <c r="C36" s="18">
        <f>C34+20</f>
        <v>4150</v>
      </c>
      <c r="D36" s="11">
        <f>C36+19.99</f>
        <v>4169.99</v>
      </c>
      <c r="E36" s="23">
        <v>3</v>
      </c>
      <c r="F36" s="26">
        <f>NetEnt(C36,1,3)</f>
        <v>2018.88</v>
      </c>
      <c r="G36" s="26">
        <f>NetEnt(C36,2,3)</f>
        <v>2060.84</v>
      </c>
      <c r="H36" s="26">
        <f>NetEnt(C36,3,3)</f>
        <v>2264.96</v>
      </c>
      <c r="I36" s="26">
        <f>NetEnt(C36,5,3)</f>
        <v>1698.5</v>
      </c>
      <c r="J36" s="29">
        <f>NetEnt(C36,6,3)</f>
        <v>1670.52</v>
      </c>
    </row>
    <row r="37" spans="3:10" ht="19.5" customHeight="1">
      <c r="C37" s="22"/>
      <c r="D37" s="13"/>
      <c r="E37" s="24">
        <v>4</v>
      </c>
      <c r="F37" s="27">
        <f>NetEnt(C36,1,4)</f>
        <v>1835.34</v>
      </c>
      <c r="G37" s="28">
        <f>NetEnt(C36,2,4)</f>
        <v>1873.49</v>
      </c>
      <c r="H37" s="28">
        <f>NetEnt(C36,3,4)</f>
        <v>2059.05</v>
      </c>
      <c r="I37" s="30">
        <f>NetEnt(C36,5,4)</f>
        <v>1544.09</v>
      </c>
      <c r="J37" s="32">
        <f>NetEnt(C36,6,4)</f>
        <v>1518.65</v>
      </c>
    </row>
    <row r="38" spans="3:10" ht="19.5" customHeight="1">
      <c r="C38" s="18">
        <f>C36+20</f>
        <v>4170</v>
      </c>
      <c r="D38" s="11">
        <f>C38+19.99</f>
        <v>4189.99</v>
      </c>
      <c r="E38" s="23">
        <v>3</v>
      </c>
      <c r="F38" s="26">
        <f>NetEnt(C38,1,3)</f>
        <v>2026.77</v>
      </c>
      <c r="G38" s="26">
        <f>NetEnt(C38,2,3)</f>
        <v>2068.8</v>
      </c>
      <c r="H38" s="26">
        <f>NetEnt(C38,3,3)</f>
        <v>2273.94</v>
      </c>
      <c r="I38" s="26">
        <f>NetEnt(C38,5,3)</f>
        <v>1705.43</v>
      </c>
      <c r="J38" s="29">
        <f>NetEnt(C38,6,3)</f>
        <v>1677.51</v>
      </c>
    </row>
    <row r="39" spans="3:10" ht="19.5" customHeight="1">
      <c r="C39" s="19"/>
      <c r="D39" s="13"/>
      <c r="E39" s="24">
        <v>4</v>
      </c>
      <c r="F39" s="27">
        <f>NetEnt(C38,1,4)</f>
        <v>1842.52</v>
      </c>
      <c r="G39" s="27">
        <f>NetEnt(C38,2,4)</f>
        <v>1880.72</v>
      </c>
      <c r="H39" s="27">
        <f>NetEnt(C38,3,4)</f>
        <v>2067.22</v>
      </c>
      <c r="I39" s="30">
        <f>NetEnt(C38,5,4)</f>
        <v>1550.39</v>
      </c>
      <c r="J39" s="32">
        <f>NetEnt(C38,6,4)</f>
        <v>1525.01</v>
      </c>
    </row>
    <row r="40" spans="3:10" ht="19.5" customHeight="1">
      <c r="C40" s="18">
        <f>C38+20</f>
        <v>4190</v>
      </c>
      <c r="D40" s="11">
        <f>C40+19.99</f>
        <v>4209.99</v>
      </c>
      <c r="E40" s="23">
        <v>3</v>
      </c>
      <c r="F40" s="26">
        <f>NetEnt(C40,1,3)</f>
        <v>2034.6</v>
      </c>
      <c r="G40" s="26">
        <f>NetEnt(C40,2,3)</f>
        <v>2076.82</v>
      </c>
      <c r="H40" s="26">
        <f>NetEnt(C40,3,3)</f>
        <v>2282.93</v>
      </c>
      <c r="I40" s="26">
        <f>NetEnt(C40,5,3)</f>
        <v>1712.36</v>
      </c>
      <c r="J40" s="29">
        <f>NetEnt(C40,6,3)</f>
        <v>1684.44</v>
      </c>
    </row>
    <row r="41" spans="3:10" ht="19.5" customHeight="1">
      <c r="C41" s="19"/>
      <c r="D41" s="12"/>
      <c r="E41" s="24">
        <v>4</v>
      </c>
      <c r="F41" s="27">
        <f>NetEnt(C40,1,4)</f>
        <v>1849.64</v>
      </c>
      <c r="G41" s="27">
        <f>NetEnt(C40,2,4)</f>
        <v>1888.02</v>
      </c>
      <c r="H41" s="27">
        <f>NetEnt(C40,3,4)</f>
        <v>2075.39</v>
      </c>
      <c r="I41" s="30">
        <f>NetEnt(C40,5,4)</f>
        <v>1556.69</v>
      </c>
      <c r="J41" s="30">
        <f>NetEnt(C40,6,4)</f>
        <v>1531.31</v>
      </c>
    </row>
  </sheetData>
  <sheetProtection/>
  <mergeCells count="14">
    <mergeCell ref="E10:J10"/>
    <mergeCell ref="C11:D11"/>
    <mergeCell ref="E8:E9"/>
    <mergeCell ref="F8:F9"/>
    <mergeCell ref="G8:G9"/>
    <mergeCell ref="H8:H9"/>
    <mergeCell ref="I8:I9"/>
    <mergeCell ref="J8:J9"/>
    <mergeCell ref="C3:D3"/>
    <mergeCell ref="E3:J4"/>
    <mergeCell ref="E5:J5"/>
    <mergeCell ref="G6:H6"/>
    <mergeCell ref="I6:J6"/>
    <mergeCell ref="E7:J7"/>
  </mergeCell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C1:J41"/>
  <sheetViews>
    <sheetView zoomScalePageLayoutView="0" workbookViewId="0" topLeftCell="B1">
      <selection activeCell="J12" sqref="J12"/>
    </sheetView>
  </sheetViews>
  <sheetFormatPr defaultColWidth="11.421875" defaultRowHeight="12.75"/>
  <cols>
    <col min="1" max="1" width="1.1484375" style="0" customWidth="1"/>
    <col min="2" max="2" width="1.28515625" style="0" customWidth="1"/>
    <col min="3" max="6" width="9.8515625" style="0" customWidth="1"/>
    <col min="7" max="7" width="10.57421875" style="0" customWidth="1"/>
    <col min="8" max="10" width="9.8515625" style="0" customWidth="1"/>
  </cols>
  <sheetData>
    <row r="1" spans="3:4" ht="12.75">
      <c r="C1" s="8"/>
      <c r="D1" s="8"/>
    </row>
    <row r="2" spans="3:4" ht="12.75">
      <c r="C2" s="6"/>
      <c r="D2" s="6"/>
    </row>
    <row r="3" spans="3:10" ht="12.75">
      <c r="C3" s="42" t="s">
        <v>0</v>
      </c>
      <c r="D3" s="43"/>
      <c r="E3" s="44" t="s">
        <v>1</v>
      </c>
      <c r="F3" s="45"/>
      <c r="G3" s="45"/>
      <c r="H3" s="45"/>
      <c r="I3" s="45"/>
      <c r="J3" s="46"/>
    </row>
    <row r="4" spans="3:10" ht="12.75">
      <c r="C4" s="2"/>
      <c r="D4" s="3"/>
      <c r="E4" s="47"/>
      <c r="F4" s="48"/>
      <c r="G4" s="48"/>
      <c r="H4" s="48"/>
      <c r="I4" s="48"/>
      <c r="J4" s="49"/>
    </row>
    <row r="5" spans="3:10" ht="12.75">
      <c r="C5" s="2"/>
      <c r="D5" s="3"/>
      <c r="E5" s="50" t="s">
        <v>2</v>
      </c>
      <c r="F5" s="51"/>
      <c r="G5" s="51"/>
      <c r="H5" s="51"/>
      <c r="I5" s="51"/>
      <c r="J5" s="52"/>
    </row>
    <row r="6" spans="3:10" ht="12.75">
      <c r="C6" s="2"/>
      <c r="D6" s="3"/>
      <c r="E6" s="1"/>
      <c r="F6" s="4"/>
      <c r="G6" s="56" t="s">
        <v>14</v>
      </c>
      <c r="H6" s="56"/>
      <c r="I6" s="61" t="s">
        <v>15</v>
      </c>
      <c r="J6" s="62"/>
    </row>
    <row r="7" spans="3:10" ht="12.75">
      <c r="C7" s="2"/>
      <c r="D7" s="3"/>
      <c r="E7" s="53" t="s">
        <v>3</v>
      </c>
      <c r="F7" s="54"/>
      <c r="G7" s="54"/>
      <c r="H7" s="54"/>
      <c r="I7" s="54"/>
      <c r="J7" s="55"/>
    </row>
    <row r="8" spans="3:10" ht="12.75">
      <c r="C8" s="2"/>
      <c r="D8" s="3"/>
      <c r="E8" s="59" t="s">
        <v>7</v>
      </c>
      <c r="F8" s="70" t="s">
        <v>13</v>
      </c>
      <c r="G8" s="57" t="s">
        <v>4</v>
      </c>
      <c r="H8" s="57" t="s">
        <v>12</v>
      </c>
      <c r="I8" s="57" t="s">
        <v>5</v>
      </c>
      <c r="J8" s="57" t="s">
        <v>6</v>
      </c>
    </row>
    <row r="9" spans="3:10" ht="12.75">
      <c r="C9" s="2"/>
      <c r="D9" s="3"/>
      <c r="E9" s="60"/>
      <c r="F9" s="71"/>
      <c r="G9" s="58"/>
      <c r="H9" s="58"/>
      <c r="I9" s="58"/>
      <c r="J9" s="58"/>
    </row>
    <row r="10" spans="3:10" ht="12.75">
      <c r="C10" s="2" t="s">
        <v>8</v>
      </c>
      <c r="D10" s="3" t="s">
        <v>9</v>
      </c>
      <c r="E10" s="65" t="s">
        <v>10</v>
      </c>
      <c r="F10" s="66"/>
      <c r="G10" s="66"/>
      <c r="H10" s="66"/>
      <c r="I10" s="66"/>
      <c r="J10" s="67"/>
    </row>
    <row r="11" spans="3:10" ht="12.75">
      <c r="C11" s="68" t="s">
        <v>11</v>
      </c>
      <c r="D11" s="69"/>
      <c r="E11" s="5"/>
      <c r="F11" s="5" t="s">
        <v>11</v>
      </c>
      <c r="G11" s="5" t="s">
        <v>11</v>
      </c>
      <c r="H11" s="5" t="s">
        <v>11</v>
      </c>
      <c r="I11" s="5" t="s">
        <v>11</v>
      </c>
      <c r="J11" s="5" t="s">
        <v>11</v>
      </c>
    </row>
    <row r="12" spans="3:10" ht="19.5" customHeight="1">
      <c r="C12" s="18">
        <v>3910</v>
      </c>
      <c r="D12" s="11">
        <f>C12+19.99</f>
        <v>3929.99</v>
      </c>
      <c r="E12" s="23">
        <v>5</v>
      </c>
      <c r="F12" s="26">
        <f>NetEnt(C12,1,5)</f>
        <v>2173.26</v>
      </c>
      <c r="G12" s="26">
        <f>NetEnt(C12,2,5)</f>
        <v>2219.3</v>
      </c>
      <c r="H12" s="26">
        <f>NetEnt(C12,3,5)</f>
        <v>2437.17</v>
      </c>
      <c r="I12" s="26">
        <f>NetEnt(C12,5,5)</f>
        <v>1824.82</v>
      </c>
      <c r="J12" s="29">
        <f>NetEnt(C12,6,5)</f>
        <v>1793.29</v>
      </c>
    </row>
    <row r="13" spans="3:10" ht="19.5" customHeight="1">
      <c r="C13" s="19"/>
      <c r="D13" s="12"/>
      <c r="E13" s="24">
        <v>6</v>
      </c>
      <c r="F13" s="27">
        <f>NetEnt(C12,1,6)</f>
        <v>1998.4</v>
      </c>
      <c r="G13" s="28">
        <f>NetEnt(C12,2,6)</f>
        <v>2040.74</v>
      </c>
      <c r="H13" s="28">
        <f>NetEnt(C12,3,6)</f>
        <v>2241.07</v>
      </c>
      <c r="I13" s="30">
        <f>NetEnt(C12,5,6)</f>
        <v>1678</v>
      </c>
      <c r="J13" s="32">
        <f>NetEnt(C12,6,6)</f>
        <v>1649</v>
      </c>
    </row>
    <row r="14" spans="3:10" ht="19.5" customHeight="1">
      <c r="C14" s="18">
        <f>C12+20</f>
        <v>3930</v>
      </c>
      <c r="D14" s="11">
        <f>C14+19.99</f>
        <v>3949.99</v>
      </c>
      <c r="E14" s="23">
        <v>5</v>
      </c>
      <c r="F14" s="26">
        <f>NetEnt(C14,1,5)</f>
        <v>2182.33</v>
      </c>
      <c r="G14" s="26">
        <f>NetEnt(C14,2,5)</f>
        <v>2228.5</v>
      </c>
      <c r="H14" s="26">
        <f>NetEnt(C14,3,5)</f>
        <v>2447.46</v>
      </c>
      <c r="I14" s="28">
        <f>NetEnt(C14,5,5)</f>
        <v>1832.66</v>
      </c>
      <c r="J14" s="29">
        <f>NetEnt(C14,6,5)</f>
        <v>1801.12</v>
      </c>
    </row>
    <row r="15" spans="3:10" ht="19.5" customHeight="1">
      <c r="C15" s="20"/>
      <c r="D15" s="12"/>
      <c r="E15" s="24">
        <v>6</v>
      </c>
      <c r="F15" s="27">
        <f>NetEnt(C14,1,6)</f>
        <v>2006.74</v>
      </c>
      <c r="G15" s="28">
        <f>NetEnt(C14,2,6)</f>
        <v>2049.2</v>
      </c>
      <c r="H15" s="28">
        <f>NetEnt(C14,3,6)</f>
        <v>2250.54</v>
      </c>
      <c r="I15" s="30">
        <f>NetEnt(C14,5,6)</f>
        <v>1685.2</v>
      </c>
      <c r="J15" s="32">
        <f>NetEnt(C14,6,6)</f>
        <v>1656.2</v>
      </c>
    </row>
    <row r="16" spans="3:10" ht="19.5" customHeight="1">
      <c r="C16" s="18">
        <f>C14+20</f>
        <v>3950</v>
      </c>
      <c r="D16" s="11">
        <f>C16+19.99</f>
        <v>3969.99</v>
      </c>
      <c r="E16" s="23">
        <v>5</v>
      </c>
      <c r="F16" s="26">
        <f>NetEnt(C16,1,5)</f>
        <v>2191.39</v>
      </c>
      <c r="G16" s="26">
        <f>NetEnt(C16,2,5)</f>
        <v>2237.64</v>
      </c>
      <c r="H16" s="26">
        <f>NetEnt(C16,3,5)</f>
        <v>2457.61</v>
      </c>
      <c r="I16" s="26">
        <f>NetEnt(C16,5,5)</f>
        <v>1840.56</v>
      </c>
      <c r="J16" s="29">
        <f>NetEnt(C16,6,5)</f>
        <v>1809.03</v>
      </c>
    </row>
    <row r="17" spans="3:10" ht="19.5" customHeight="1">
      <c r="C17" s="20"/>
      <c r="D17" s="12"/>
      <c r="E17" s="24">
        <v>6</v>
      </c>
      <c r="F17" s="27">
        <f>NetEnt(C16,1,6)</f>
        <v>2015.07</v>
      </c>
      <c r="G17" s="28">
        <f>NetEnt(C16,2,6)</f>
        <v>2057.6</v>
      </c>
      <c r="H17" s="28">
        <f>NetEnt(C16,3,6)</f>
        <v>2259.87</v>
      </c>
      <c r="I17" s="30">
        <f>NetEnt(C16,5,6)</f>
        <v>1692.47</v>
      </c>
      <c r="J17" s="32">
        <f>NetEnt(C16,6,6)</f>
        <v>1663.47</v>
      </c>
    </row>
    <row r="18" spans="3:10" ht="19.5" customHeight="1">
      <c r="C18" s="21">
        <f>C16+20</f>
        <v>3970</v>
      </c>
      <c r="D18" s="13">
        <f>C18+19.99</f>
        <v>3989.99</v>
      </c>
      <c r="E18" s="23">
        <v>5</v>
      </c>
      <c r="F18" s="28">
        <f>NetEnt(C18,1,5)</f>
        <v>2200.38</v>
      </c>
      <c r="G18" s="26">
        <f>NetEnt(C18,2,5)</f>
        <v>2246.78</v>
      </c>
      <c r="H18" s="26">
        <f>NetEnt(C18,3,5)</f>
        <v>2467.76</v>
      </c>
      <c r="I18" s="26">
        <f>NetEnt(C18,5,5)</f>
        <v>1848.39</v>
      </c>
      <c r="J18" s="29">
        <f>NetEnt(C18,6,5)</f>
        <v>1816.86</v>
      </c>
    </row>
    <row r="19" spans="3:10" ht="19.5" customHeight="1">
      <c r="C19" s="20"/>
      <c r="D19" s="12"/>
      <c r="E19" s="24">
        <v>6</v>
      </c>
      <c r="F19" s="27">
        <f>NetEnt(C18,1,6)</f>
        <v>2023.34</v>
      </c>
      <c r="G19" s="28">
        <f>NetEnt(C18,2,6)</f>
        <v>2066</v>
      </c>
      <c r="H19" s="28">
        <f>NetEnt(C18,3,6)</f>
        <v>2269.2</v>
      </c>
      <c r="I19" s="30">
        <f>NetEnt(C18,5,6)</f>
        <v>1699.67</v>
      </c>
      <c r="J19" s="32">
        <f>NetEnt(C18,6,6)</f>
        <v>1670.67</v>
      </c>
    </row>
    <row r="20" spans="3:10" ht="19.5" customHeight="1">
      <c r="C20" s="18">
        <f>C18+20</f>
        <v>3990</v>
      </c>
      <c r="D20" s="11">
        <f>C20+19.99</f>
        <v>4009.99</v>
      </c>
      <c r="E20" s="23">
        <v>5</v>
      </c>
      <c r="F20" s="26">
        <f>NetEnt(C20,1,5)</f>
        <v>2209.36</v>
      </c>
      <c r="G20" s="26">
        <f>NetEnt(C20,2,5)</f>
        <v>2255.91</v>
      </c>
      <c r="H20" s="26">
        <f>NetEnt(C20,3,5)</f>
        <v>2477.91</v>
      </c>
      <c r="I20" s="26">
        <f>NetEnt(C20,5,5)</f>
        <v>1856.22</v>
      </c>
      <c r="J20" s="29">
        <f>NetEnt(C20,6,5)</f>
        <v>1824.69</v>
      </c>
    </row>
    <row r="21" spans="3:10" ht="19.5" customHeight="1">
      <c r="C21" s="20"/>
      <c r="D21" s="12"/>
      <c r="E21" s="24">
        <v>6</v>
      </c>
      <c r="F21" s="27">
        <f>NetEnt(C20,1,6)</f>
        <v>2031.6</v>
      </c>
      <c r="G21" s="28">
        <f>NetEnt(C20,2,6)</f>
        <v>2074.4</v>
      </c>
      <c r="H21" s="28">
        <f>NetEnt(C20,3,6)</f>
        <v>2278.54</v>
      </c>
      <c r="I21" s="30">
        <f>NetEnt(C20,5,6)</f>
        <v>1706.87</v>
      </c>
      <c r="J21" s="32">
        <f>NetEnt(C20,6,6)</f>
        <v>1677.87</v>
      </c>
    </row>
    <row r="22" spans="3:10" ht="19.5" customHeight="1">
      <c r="C22" s="18">
        <f>C20+20</f>
        <v>4010</v>
      </c>
      <c r="D22" s="11">
        <f>C22+19.99</f>
        <v>4029.99</v>
      </c>
      <c r="E22" s="23">
        <v>5</v>
      </c>
      <c r="F22" s="26">
        <f>NetEnt(C22,1,5)</f>
        <v>2218.43</v>
      </c>
      <c r="G22" s="26">
        <f>NetEnt(C22,2,5)</f>
        <v>2265.04</v>
      </c>
      <c r="H22" s="26">
        <f>NetEnt(C22,3,5)</f>
        <v>2488.2</v>
      </c>
      <c r="I22" s="26">
        <f>NetEnt(C22,5,5)</f>
        <v>1864.05</v>
      </c>
      <c r="J22" s="29">
        <f>NetEnt(C22,6,5)</f>
        <v>1832.52</v>
      </c>
    </row>
    <row r="23" spans="3:10" ht="19.5" customHeight="1">
      <c r="C23" s="20"/>
      <c r="D23" s="12"/>
      <c r="E23" s="24">
        <v>6</v>
      </c>
      <c r="F23" s="27">
        <f>NetEnt(C22,1,6)</f>
        <v>2039.94</v>
      </c>
      <c r="G23" s="28">
        <f>NetEnt(C22,2,6)</f>
        <v>2082.8</v>
      </c>
      <c r="H23" s="28">
        <f>NetEnt(C22,3,6)</f>
        <v>2288</v>
      </c>
      <c r="I23" s="30">
        <f>NetEnt(C22,5,6)</f>
        <v>1714.07</v>
      </c>
      <c r="J23" s="32">
        <f>NetEnt(C22,6,6)</f>
        <v>1685.07</v>
      </c>
    </row>
    <row r="24" spans="3:10" ht="19.5" customHeight="1">
      <c r="C24" s="18">
        <f>C22+20</f>
        <v>4030</v>
      </c>
      <c r="D24" s="11">
        <f>C24+19.99</f>
        <v>4049.99</v>
      </c>
      <c r="E24" s="23">
        <v>5</v>
      </c>
      <c r="F24" s="26">
        <f>NetEnt(C24,1,5)</f>
        <v>2227.42</v>
      </c>
      <c r="G24" s="26">
        <f>NetEnt(C24,2,5)</f>
        <v>2274.11</v>
      </c>
      <c r="H24" s="26">
        <f>NetEnt(C24,3,5)</f>
        <v>2498.35</v>
      </c>
      <c r="I24" s="26">
        <f>NetEnt(C24,5,5)</f>
        <v>1871.95</v>
      </c>
      <c r="J24" s="29">
        <f>NetEnt(C24,6,5)</f>
        <v>1840.42</v>
      </c>
    </row>
    <row r="25" spans="3:10" ht="19.5" customHeight="1">
      <c r="C25" s="20"/>
      <c r="D25" s="12"/>
      <c r="E25" s="24">
        <v>6</v>
      </c>
      <c r="F25" s="27">
        <f>NetEnt(C24,1,6)</f>
        <v>2048.2</v>
      </c>
      <c r="G25" s="28">
        <f>NetEnt(C24,2,6)</f>
        <v>2091.14</v>
      </c>
      <c r="H25" s="28">
        <f>NetEnt(C24,3,6)</f>
        <v>2297.34</v>
      </c>
      <c r="I25" s="30">
        <f>NetEnt(C24,5,6)</f>
        <v>1721.34</v>
      </c>
      <c r="J25" s="32">
        <f>NetEnt(C24,6,6)</f>
        <v>1692.34</v>
      </c>
    </row>
    <row r="26" spans="3:10" ht="19.5" customHeight="1">
      <c r="C26" s="18">
        <f>C24+20</f>
        <v>4050</v>
      </c>
      <c r="D26" s="11">
        <f>C26+19.99</f>
        <v>4069.99</v>
      </c>
      <c r="E26" s="23">
        <v>5</v>
      </c>
      <c r="F26" s="26">
        <f>NetEnt(C26,1,5)</f>
        <v>2236.41</v>
      </c>
      <c r="G26" s="26">
        <f>NetEnt(C26,2,5)</f>
        <v>2283.25</v>
      </c>
      <c r="H26" s="26">
        <f>NetEnt(C26,3,5)</f>
        <v>2508.51</v>
      </c>
      <c r="I26" s="26">
        <f>NetEnt(C26,5,5)</f>
        <v>1879.78</v>
      </c>
      <c r="J26" s="29">
        <f>NetEnt(C26,6,5)</f>
        <v>1848.25</v>
      </c>
    </row>
    <row r="27" spans="3:10" ht="19.5" customHeight="1">
      <c r="C27" s="20"/>
      <c r="D27" s="12"/>
      <c r="E27" s="24">
        <v>6</v>
      </c>
      <c r="F27" s="27">
        <f>NetEnt(C26,1,6)</f>
        <v>2056.47</v>
      </c>
      <c r="G27" s="28">
        <f>NetEnt(C26,2,6)</f>
        <v>2099.54</v>
      </c>
      <c r="H27" s="28">
        <f>NetEnt(C26,3,6)</f>
        <v>2306.67</v>
      </c>
      <c r="I27" s="30">
        <f>NetEnt(C26,5,6)</f>
        <v>1728.54</v>
      </c>
      <c r="J27" s="32">
        <f>NetEnt(C26,6,6)</f>
        <v>1699.54</v>
      </c>
    </row>
    <row r="28" spans="3:10" ht="19.5" customHeight="1">
      <c r="C28" s="21">
        <f>C26+20</f>
        <v>4070</v>
      </c>
      <c r="D28" s="13">
        <f>C28+19.99</f>
        <v>4089.99</v>
      </c>
      <c r="E28" s="23">
        <v>5</v>
      </c>
      <c r="F28" s="28">
        <f>NetEnt(C28,1,5)</f>
        <v>2245.33</v>
      </c>
      <c r="G28" s="26">
        <f>NetEnt(C28,2,5)</f>
        <v>2292.31</v>
      </c>
      <c r="H28" s="26">
        <f>NetEnt(C28,3,5)</f>
        <v>2518.65</v>
      </c>
      <c r="I28" s="26">
        <f>NetEnt(C28,5,5)</f>
        <v>1887.61</v>
      </c>
      <c r="J28" s="29">
        <f>NetEnt(C28,6,5)</f>
        <v>1856.08</v>
      </c>
    </row>
    <row r="29" spans="3:10" ht="19.5" customHeight="1">
      <c r="C29" s="20"/>
      <c r="D29" s="12"/>
      <c r="E29" s="24">
        <v>6</v>
      </c>
      <c r="F29" s="27">
        <f>NetEnt(C28,1,6)</f>
        <v>2064.67</v>
      </c>
      <c r="G29" s="28">
        <f>NetEnt(C28,2,6)</f>
        <v>2107.87</v>
      </c>
      <c r="H29" s="28">
        <f>NetEnt(C28,3,6)</f>
        <v>2316</v>
      </c>
      <c r="I29" s="30">
        <f>NetEnt(C28,5,6)</f>
        <v>1735.74</v>
      </c>
      <c r="J29" s="32">
        <f>NetEnt(C28,6,6)</f>
        <v>1706.74</v>
      </c>
    </row>
    <row r="30" spans="3:10" ht="19.5" customHeight="1">
      <c r="C30" s="21">
        <f>C28+20</f>
        <v>4090</v>
      </c>
      <c r="D30" s="13">
        <f>C30+19.99</f>
        <v>4109.99</v>
      </c>
      <c r="E30" s="23">
        <v>5</v>
      </c>
      <c r="F30" s="28">
        <f>NetEnt(C30,1,5)</f>
        <v>2254.25</v>
      </c>
      <c r="G30" s="26">
        <f>NetEnt(C30,2,5)</f>
        <v>2301.37</v>
      </c>
      <c r="H30" s="26">
        <f>NetEnt(C30,3,5)</f>
        <v>2528.8</v>
      </c>
      <c r="I30" s="26">
        <f>NetEnt(C30,5,5)</f>
        <v>1895.51</v>
      </c>
      <c r="J30" s="29">
        <f>NetEnt(C30,6,5)</f>
        <v>1863.98</v>
      </c>
    </row>
    <row r="31" spans="3:10" ht="19.5" customHeight="1">
      <c r="C31" s="20"/>
      <c r="D31" s="12"/>
      <c r="E31" s="24">
        <v>6</v>
      </c>
      <c r="F31" s="27">
        <f>NetEnt(C30,1,6)</f>
        <v>2072.87</v>
      </c>
      <c r="G31" s="28">
        <f>NetEnt(C30,2,6)</f>
        <v>2116.2</v>
      </c>
      <c r="H31" s="28">
        <f>NetEnt(C30,3,6)</f>
        <v>2325.34</v>
      </c>
      <c r="I31" s="30">
        <f>NetEnt(C30,5,6)</f>
        <v>1743</v>
      </c>
      <c r="J31" s="32">
        <f>NetEnt(C30,6,6)</f>
        <v>1714</v>
      </c>
    </row>
    <row r="32" spans="3:10" ht="19.5" customHeight="1">
      <c r="C32" s="18">
        <f>C30+20</f>
        <v>4110</v>
      </c>
      <c r="D32" s="11">
        <f>C32+19.99</f>
        <v>4129.99</v>
      </c>
      <c r="E32" s="23">
        <v>5</v>
      </c>
      <c r="F32" s="26">
        <f>NetEnt(C32,1,5)</f>
        <v>2263.24</v>
      </c>
      <c r="G32" s="26">
        <f>NetEnt(C32,2,5)</f>
        <v>2310.43</v>
      </c>
      <c r="H32" s="26">
        <f>NetEnt(C32,3,5)</f>
        <v>2538.96</v>
      </c>
      <c r="I32" s="26">
        <f>NetEnt(C32,5,5)</f>
        <v>1903.34</v>
      </c>
      <c r="J32" s="29">
        <f>NetEnt(C32,6,5)</f>
        <v>1871.8</v>
      </c>
    </row>
    <row r="33" spans="3:10" ht="19.5" customHeight="1">
      <c r="C33" s="19"/>
      <c r="D33" s="12"/>
      <c r="E33" s="24">
        <v>6</v>
      </c>
      <c r="F33" s="27">
        <f>NetEnt(C32,1,6)</f>
        <v>2081.14</v>
      </c>
      <c r="G33" s="28">
        <f>NetEnt(C32,2,6)</f>
        <v>2124.54</v>
      </c>
      <c r="H33" s="28">
        <f>NetEnt(C32,3,6)</f>
        <v>2334.67</v>
      </c>
      <c r="I33" s="30">
        <f>NetEnt(C32,5,6)</f>
        <v>1750.2</v>
      </c>
      <c r="J33" s="32">
        <f>NetEnt(C32,6,6)</f>
        <v>1721.2</v>
      </c>
    </row>
    <row r="34" spans="3:10" ht="19.5" customHeight="1">
      <c r="C34" s="18">
        <f>C32+20</f>
        <v>4130</v>
      </c>
      <c r="D34" s="11">
        <f>C34+19.99</f>
        <v>4149.99</v>
      </c>
      <c r="E34" s="23">
        <v>5</v>
      </c>
      <c r="F34" s="26">
        <f>NetEnt(C34,1,5)</f>
        <v>2272.15</v>
      </c>
      <c r="G34" s="26">
        <f>NetEnt(C34,2,5)</f>
        <v>2319.5</v>
      </c>
      <c r="H34" s="26">
        <f>NetEnt(C34,3,5)</f>
        <v>2549.1</v>
      </c>
      <c r="I34" s="26">
        <f>NetEnt(C34,5,5)</f>
        <v>1911.25</v>
      </c>
      <c r="J34" s="29">
        <f>NetEnt(C34,6,5)</f>
        <v>1879.64</v>
      </c>
    </row>
    <row r="35" spans="3:10" ht="19.5" customHeight="1">
      <c r="C35" s="22"/>
      <c r="D35" s="13"/>
      <c r="E35" s="24">
        <v>6</v>
      </c>
      <c r="F35" s="27">
        <f>NetEnt(C34,1,6)</f>
        <v>2089.34</v>
      </c>
      <c r="G35" s="28">
        <f>NetEnt(C34,2,6)</f>
        <v>2132.87</v>
      </c>
      <c r="H35" s="28">
        <f>NetEnt(C34,3,6)</f>
        <v>2344</v>
      </c>
      <c r="I35" s="30">
        <f>NetEnt(C34,5,6)</f>
        <v>1757.47</v>
      </c>
      <c r="J35" s="32">
        <f>NetEnt(C34,6,6)</f>
        <v>1728.4</v>
      </c>
    </row>
    <row r="36" spans="3:10" ht="19.5" customHeight="1">
      <c r="C36" s="18">
        <f>C34+20</f>
        <v>4150</v>
      </c>
      <c r="D36" s="11">
        <f>C36+19.99</f>
        <v>4169.99</v>
      </c>
      <c r="E36" s="23">
        <v>5</v>
      </c>
      <c r="F36" s="26">
        <f>NetEnt(C36,1,5)</f>
        <v>2281.07</v>
      </c>
      <c r="G36" s="26">
        <f>NetEnt(C36,2,5)</f>
        <v>2328.49</v>
      </c>
      <c r="H36" s="26">
        <f>NetEnt(C36,3,5)</f>
        <v>2559.1</v>
      </c>
      <c r="I36" s="26">
        <f>NetEnt(C36,5,5)</f>
        <v>1919.08</v>
      </c>
      <c r="J36" s="29">
        <f>NetEnt(C36,6,5)</f>
        <v>1887.46</v>
      </c>
    </row>
    <row r="37" spans="3:10" ht="19.5" customHeight="1">
      <c r="C37" s="22"/>
      <c r="D37" s="13"/>
      <c r="E37" s="24">
        <v>6</v>
      </c>
      <c r="F37" s="27">
        <f>NetEnt(C36,1,6)</f>
        <v>2097.54</v>
      </c>
      <c r="G37" s="28">
        <f>NetEnt(C36,2,6)</f>
        <v>2141.14</v>
      </c>
      <c r="H37" s="28">
        <f>NetEnt(C36,3,6)</f>
        <v>2353.2</v>
      </c>
      <c r="I37" s="30">
        <f>NetEnt(C36,5,6)</f>
        <v>1764.67</v>
      </c>
      <c r="J37" s="32">
        <f>NetEnt(C36,6,6)</f>
        <v>1735.6</v>
      </c>
    </row>
    <row r="38" spans="3:10" ht="19.5" customHeight="1">
      <c r="C38" s="18">
        <f>C36+20</f>
        <v>4170</v>
      </c>
      <c r="D38" s="11">
        <f>C38+19.99</f>
        <v>4189.99</v>
      </c>
      <c r="E38" s="23">
        <v>5</v>
      </c>
      <c r="F38" s="26">
        <f>NetEnt(C38,1,5)</f>
        <v>2289.99</v>
      </c>
      <c r="G38" s="26">
        <f>NetEnt(C38,2,5)</f>
        <v>2337.47</v>
      </c>
      <c r="H38" s="26">
        <f>NetEnt(C38,3,5)</f>
        <v>2569.26</v>
      </c>
      <c r="I38" s="26">
        <f>NetEnt(C38,5,5)</f>
        <v>1926.91</v>
      </c>
      <c r="J38" s="29">
        <f>NetEnt(C38,6,5)</f>
        <v>1895.37</v>
      </c>
    </row>
    <row r="39" spans="3:10" ht="19.5" customHeight="1">
      <c r="C39" s="19"/>
      <c r="D39" s="13"/>
      <c r="E39" s="24">
        <v>6</v>
      </c>
      <c r="F39" s="27">
        <f>NetEnt(C38,1,6)</f>
        <v>2105.74</v>
      </c>
      <c r="G39" s="27">
        <f>NetEnt(C38,2,6)</f>
        <v>2149.4</v>
      </c>
      <c r="H39" s="27">
        <f>NetEnt(C38,3,6)</f>
        <v>2362.54</v>
      </c>
      <c r="I39" s="30">
        <f>NetEnt(C38,5,6)</f>
        <v>1771.87</v>
      </c>
      <c r="J39" s="32">
        <f>NetEnt(C38,6,6)</f>
        <v>1742.87</v>
      </c>
    </row>
    <row r="40" spans="3:10" ht="19.5" customHeight="1">
      <c r="C40" s="18">
        <f>C38+20</f>
        <v>4190</v>
      </c>
      <c r="D40" s="11">
        <f>C40+19.99</f>
        <v>4209.99</v>
      </c>
      <c r="E40" s="23">
        <v>5</v>
      </c>
      <c r="F40" s="26">
        <f>NetEnt(C40,1,5)</f>
        <v>2298.84</v>
      </c>
      <c r="G40" s="26">
        <f>NetEnt(C40,2,5)</f>
        <v>2346.54</v>
      </c>
      <c r="H40" s="26">
        <f>NetEnt(C40,3,5)</f>
        <v>2579.41</v>
      </c>
      <c r="I40" s="26">
        <f>NetEnt(C40,5,5)</f>
        <v>1934.74</v>
      </c>
      <c r="J40" s="29">
        <f>NetEnt(C40,6,5)</f>
        <v>1903.2</v>
      </c>
    </row>
    <row r="41" spans="3:10" ht="19.5" customHeight="1">
      <c r="C41" s="19"/>
      <c r="D41" s="12"/>
      <c r="E41" s="24">
        <v>6</v>
      </c>
      <c r="F41" s="27">
        <f>NetEnt(C40,1,6)</f>
        <v>2113.87</v>
      </c>
      <c r="G41" s="27">
        <f>NetEnt(C40,2,6)</f>
        <v>2157.74</v>
      </c>
      <c r="H41" s="27">
        <f>NetEnt(C40,3,6)</f>
        <v>2371.87</v>
      </c>
      <c r="I41" s="30">
        <f>NetEnt(C40,5,6)</f>
        <v>1779.07</v>
      </c>
      <c r="J41" s="30">
        <f>NetEnt(C40,6,6)</f>
        <v>1750.07</v>
      </c>
    </row>
  </sheetData>
  <sheetProtection/>
  <mergeCells count="14">
    <mergeCell ref="E10:J10"/>
    <mergeCell ref="C11:D11"/>
    <mergeCell ref="E8:E9"/>
    <mergeCell ref="F8:F9"/>
    <mergeCell ref="G8:G9"/>
    <mergeCell ref="H8:H9"/>
    <mergeCell ref="I8:I9"/>
    <mergeCell ref="J8:J9"/>
    <mergeCell ref="C3:D3"/>
    <mergeCell ref="E3:J4"/>
    <mergeCell ref="E5:J5"/>
    <mergeCell ref="G6:H6"/>
    <mergeCell ref="I6:J6"/>
    <mergeCell ref="E7:J7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maschinelle Berechnung von Kurzarbeitergeld 2013</dc:title>
  <dc:subject>nach dem SGB III</dc:subject>
  <dc:creator>Wolfgang Parmentier</dc:creator>
  <cp:keywords/>
  <dc:description/>
  <cp:lastModifiedBy>johannes</cp:lastModifiedBy>
  <cp:lastPrinted>2008-12-30T23:10:38Z</cp:lastPrinted>
  <dcterms:created xsi:type="dcterms:W3CDTF">2008-12-30T21:14:47Z</dcterms:created>
  <dcterms:modified xsi:type="dcterms:W3CDTF">2021-01-15T21:36:28Z</dcterms:modified>
  <cp:category/>
  <cp:version/>
  <cp:contentType/>
  <cp:contentStatus/>
</cp:coreProperties>
</file>