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5420" windowHeight="8190" activeTab="0"/>
  </bookViews>
  <sheets>
    <sheet name="Leistungsatz 1 und 2" sheetId="1" r:id="rId1"/>
    <sheet name="Leistungsatz 3 und 4" sheetId="2" r:id="rId2"/>
    <sheet name="Leistungsatz 5 und 6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<sst xmlns="http://schemas.openxmlformats.org/spreadsheetml/2006/main" count="63" uniqueCount="17">
  <si>
    <t>Bruttoarbeitsentgelt</t>
  </si>
  <si>
    <t>Rechnerische Leistungssätze</t>
  </si>
  <si>
    <t>nach den pauschalierten monatlichen Nettoentgelten</t>
  </si>
  <si>
    <t>Lohnsteuerklasse</t>
  </si>
  <si>
    <t>II</t>
  </si>
  <si>
    <t>V</t>
  </si>
  <si>
    <t>VI</t>
  </si>
  <si>
    <t>Leistungs-satz</t>
  </si>
  <si>
    <t>von</t>
  </si>
  <si>
    <t>bis</t>
  </si>
  <si>
    <t>monatlich</t>
  </si>
  <si>
    <t>€</t>
  </si>
  <si>
    <t>III</t>
  </si>
  <si>
    <t>I / IV</t>
  </si>
  <si>
    <t>für 2022</t>
  </si>
  <si>
    <t>Stand: 20.01.2022</t>
  </si>
  <si>
    <t>Stand: 06.06.2022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</si>
</sst>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4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174" fontId="0" fillId="33" borderId="16" xfId="0" applyNumberFormat="1" applyFill="1" applyBorder="1" applyAlignment="1">
      <alignment horizontal="center" vertical="center"/>
    </xf>
    <xf numFmtId="4" fontId="0" fillId="33" borderId="16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33" borderId="1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0</xdr:rowOff>
    </xdr:from>
    <xdr:to>
      <xdr:col>3</xdr:col>
      <xdr:colOff>447675</xdr:colOff>
      <xdr:row>5</xdr:row>
      <xdr:rowOff>85725</xdr:rowOff>
    </xdr:to>
    <xdr:pic>
      <xdr:nvPicPr>
        <xdr:cNvPr id="1" name="Seite_v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57200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152400</xdr:colOff>
      <xdr:row>6</xdr:row>
      <xdr:rowOff>9525</xdr:rowOff>
    </xdr:from>
    <xdr:to>
      <xdr:col>3</xdr:col>
      <xdr:colOff>457200</xdr:colOff>
      <xdr:row>7</xdr:row>
      <xdr:rowOff>114300</xdr:rowOff>
    </xdr:to>
    <xdr:pic>
      <xdr:nvPicPr>
        <xdr:cNvPr id="2" name="Seite_zurü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9057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4</xdr:row>
      <xdr:rowOff>19050</xdr:rowOff>
    </xdr:from>
    <xdr:to>
      <xdr:col>3</xdr:col>
      <xdr:colOff>457200</xdr:colOff>
      <xdr:row>5</xdr:row>
      <xdr:rowOff>95250</xdr:rowOff>
    </xdr:to>
    <xdr:pic>
      <xdr:nvPicPr>
        <xdr:cNvPr id="1" name="Seite_v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0"/>
          <a:ext cx="9334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161925</xdr:colOff>
      <xdr:row>6</xdr:row>
      <xdr:rowOff>28575</xdr:rowOff>
    </xdr:from>
    <xdr:to>
      <xdr:col>3</xdr:col>
      <xdr:colOff>466725</xdr:colOff>
      <xdr:row>7</xdr:row>
      <xdr:rowOff>123825</xdr:rowOff>
    </xdr:to>
    <xdr:pic>
      <xdr:nvPicPr>
        <xdr:cNvPr id="2" name="Seite_zurü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00125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</xdr:row>
      <xdr:rowOff>152400</xdr:rowOff>
    </xdr:from>
    <xdr:to>
      <xdr:col>3</xdr:col>
      <xdr:colOff>485775</xdr:colOff>
      <xdr:row>5</xdr:row>
      <xdr:rowOff>76200</xdr:rowOff>
    </xdr:to>
    <xdr:pic>
      <xdr:nvPicPr>
        <xdr:cNvPr id="1" name="Seite_v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38175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180975</xdr:colOff>
      <xdr:row>6</xdr:row>
      <xdr:rowOff>0</xdr:rowOff>
    </xdr:from>
    <xdr:to>
      <xdr:col>3</xdr:col>
      <xdr:colOff>485775</xdr:colOff>
      <xdr:row>7</xdr:row>
      <xdr:rowOff>104775</xdr:rowOff>
    </xdr:to>
    <xdr:pic>
      <xdr:nvPicPr>
        <xdr:cNvPr id="2" name="Seite_zurü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71550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L48"/>
  <sheetViews>
    <sheetView tabSelected="1" zoomScalePageLayoutView="0" workbookViewId="0" topLeftCell="A1">
      <selection activeCell="E7" sqref="E7:J7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4" width="9.8515625" style="8" customWidth="1"/>
    <col min="5" max="6" width="9.8515625" style="0" customWidth="1"/>
    <col min="7" max="7" width="10.57421875" style="0" customWidth="1"/>
    <col min="8" max="11" width="9.8515625" style="0" customWidth="1"/>
  </cols>
  <sheetData>
    <row r="1" ht="5.25" customHeight="1"/>
    <row r="2" spans="3:12" ht="5.25" customHeight="1">
      <c r="C2" s="6"/>
      <c r="D2" s="6"/>
      <c r="L2" s="9"/>
    </row>
    <row r="3" spans="3:12" ht="12.75">
      <c r="C3" s="42" t="s">
        <v>0</v>
      </c>
      <c r="D3" s="43"/>
      <c r="E3" s="44" t="s">
        <v>1</v>
      </c>
      <c r="F3" s="45"/>
      <c r="G3" s="45"/>
      <c r="H3" s="45"/>
      <c r="I3" s="45"/>
      <c r="J3" s="46"/>
      <c r="L3" s="10"/>
    </row>
    <row r="4" spans="3:12" ht="12.75">
      <c r="C4" s="2"/>
      <c r="D4" s="3"/>
      <c r="E4" s="47"/>
      <c r="F4" s="48"/>
      <c r="G4" s="48"/>
      <c r="H4" s="48"/>
      <c r="I4" s="48"/>
      <c r="J4" s="49"/>
      <c r="L4" s="9"/>
    </row>
    <row r="5" spans="3:12" ht="12.75">
      <c r="C5" s="2"/>
      <c r="D5" s="3"/>
      <c r="E5" s="50" t="s">
        <v>2</v>
      </c>
      <c r="F5" s="51"/>
      <c r="G5" s="51"/>
      <c r="H5" s="51"/>
      <c r="I5" s="51"/>
      <c r="J5" s="52"/>
      <c r="L5" s="9"/>
    </row>
    <row r="6" spans="3:12" ht="12.75">
      <c r="C6" s="2"/>
      <c r="D6" s="3"/>
      <c r="E6" s="1"/>
      <c r="F6" s="4"/>
      <c r="G6" s="56" t="s">
        <v>14</v>
      </c>
      <c r="H6" s="56"/>
      <c r="I6" s="61" t="s">
        <v>16</v>
      </c>
      <c r="J6" s="62"/>
      <c r="L6" s="9"/>
    </row>
    <row r="7" spans="3:12" ht="12.75">
      <c r="C7" s="2"/>
      <c r="D7" s="3"/>
      <c r="E7" s="53" t="s">
        <v>3</v>
      </c>
      <c r="F7" s="54"/>
      <c r="G7" s="54"/>
      <c r="H7" s="54"/>
      <c r="I7" s="54"/>
      <c r="J7" s="55"/>
      <c r="L7" s="9"/>
    </row>
    <row r="8" spans="3:12" ht="12.75">
      <c r="C8" s="2"/>
      <c r="D8" s="3"/>
      <c r="E8" s="59" t="s">
        <v>7</v>
      </c>
      <c r="F8" s="70" t="s">
        <v>13</v>
      </c>
      <c r="G8" s="57" t="s">
        <v>4</v>
      </c>
      <c r="H8" s="57" t="s">
        <v>12</v>
      </c>
      <c r="I8" s="57" t="s">
        <v>5</v>
      </c>
      <c r="J8" s="57" t="s">
        <v>6</v>
      </c>
      <c r="L8" s="9"/>
    </row>
    <row r="9" spans="3:12" ht="12.75">
      <c r="C9" s="2"/>
      <c r="D9" s="3"/>
      <c r="E9" s="60"/>
      <c r="F9" s="71"/>
      <c r="G9" s="58"/>
      <c r="H9" s="58"/>
      <c r="I9" s="58"/>
      <c r="J9" s="58"/>
      <c r="L9" s="9"/>
    </row>
    <row r="10" spans="3:12" ht="12.75">
      <c r="C10" s="2" t="s">
        <v>8</v>
      </c>
      <c r="D10" s="3" t="s">
        <v>9</v>
      </c>
      <c r="E10" s="65" t="s">
        <v>10</v>
      </c>
      <c r="F10" s="66"/>
      <c r="G10" s="66"/>
      <c r="H10" s="66"/>
      <c r="I10" s="66"/>
      <c r="J10" s="67"/>
      <c r="L10" s="9"/>
    </row>
    <row r="11" spans="3:12" ht="12.75">
      <c r="C11" s="68" t="s">
        <v>11</v>
      </c>
      <c r="D11" s="69"/>
      <c r="E11" s="5"/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  <c r="L11" s="9"/>
    </row>
    <row r="12" spans="3:12" ht="19.5" customHeight="1">
      <c r="C12" s="18">
        <v>3010</v>
      </c>
      <c r="D12" s="11">
        <f>C12+19.99</f>
        <v>3029.99</v>
      </c>
      <c r="E12" s="23">
        <v>1</v>
      </c>
      <c r="F12" s="26">
        <f>NetEnt(C12,1,1)</f>
        <v>1363.78</v>
      </c>
      <c r="G12" s="26">
        <f>NetEnt(C12,2,1)</f>
        <v>1428.33</v>
      </c>
      <c r="H12" s="26">
        <f>NetEnt(C12,3,1)</f>
        <v>1536.54</v>
      </c>
      <c r="I12" s="26">
        <f>NetEnt(C12,5,1)</f>
        <v>1143.13</v>
      </c>
      <c r="J12" s="29">
        <f>NetEnt(C12,6,1)</f>
        <v>1114.38</v>
      </c>
      <c r="L12" s="9"/>
    </row>
    <row r="13" spans="3:12" ht="19.5" customHeight="1">
      <c r="C13" s="19"/>
      <c r="D13" s="12"/>
      <c r="E13" s="24">
        <v>2</v>
      </c>
      <c r="F13" s="27">
        <f>NetEnt(C12,1,2)</f>
        <v>1221.3</v>
      </c>
      <c r="G13" s="28">
        <f>NetEnt(C12,2,2)</f>
        <v>1279.1</v>
      </c>
      <c r="H13" s="28">
        <f>NetEnt(C12,3,2)</f>
        <v>1376</v>
      </c>
      <c r="I13" s="30">
        <f>NetEnt(C12,5,2)</f>
        <v>1023.7</v>
      </c>
      <c r="J13" s="32">
        <f>NetEnt(C12,6,2)</f>
        <v>997.95</v>
      </c>
      <c r="L13" s="9"/>
    </row>
    <row r="14" spans="3:10" ht="19.5" customHeight="1">
      <c r="C14" s="18">
        <f>C12+20</f>
        <v>3030</v>
      </c>
      <c r="D14" s="11">
        <f>C14+19.99</f>
        <v>3049.99</v>
      </c>
      <c r="E14" s="23">
        <v>1</v>
      </c>
      <c r="F14" s="26">
        <f>NetEnt(C14,1,1)</f>
        <v>1371.22</v>
      </c>
      <c r="G14" s="26">
        <f>NetEnt(C14,2,1)</f>
        <v>1435.92</v>
      </c>
      <c r="H14" s="26">
        <f>NetEnt(C14,3,1)</f>
        <v>1544.8</v>
      </c>
      <c r="I14" s="28">
        <f>NetEnt(C14,5,1)</f>
        <v>1149.38</v>
      </c>
      <c r="J14" s="29">
        <f>NetEnt(C14,6,1)</f>
        <v>1120.47</v>
      </c>
    </row>
    <row r="15" spans="3:10" ht="19.5" customHeight="1">
      <c r="C15" s="20"/>
      <c r="D15" s="12"/>
      <c r="E15" s="24">
        <v>2</v>
      </c>
      <c r="F15" s="27">
        <f>NetEnt(C14,1,2)</f>
        <v>1227.95</v>
      </c>
      <c r="G15" s="28">
        <f>NetEnt(C14,2,2)</f>
        <v>1285.9</v>
      </c>
      <c r="H15" s="28">
        <f>NetEnt(C14,3,2)</f>
        <v>1383.4</v>
      </c>
      <c r="I15" s="30">
        <f>NetEnt(C14,5,2)</f>
        <v>1029.3</v>
      </c>
      <c r="J15" s="32">
        <f>NetEnt(C14,6,2)</f>
        <v>1003.4</v>
      </c>
    </row>
    <row r="16" spans="3:10" ht="19.5" customHeight="1">
      <c r="C16" s="18">
        <f>C14+20</f>
        <v>3050</v>
      </c>
      <c r="D16" s="11">
        <f>C16+19.99</f>
        <v>3069.99</v>
      </c>
      <c r="E16" s="23">
        <v>1</v>
      </c>
      <c r="F16" s="26">
        <f>NetEnt(C16,1,1)</f>
        <v>1378.64</v>
      </c>
      <c r="G16" s="26">
        <f>NetEnt(C16,2,1)</f>
        <v>1443.58</v>
      </c>
      <c r="H16" s="26">
        <f>NetEnt(C16,3,1)</f>
        <v>1552.95</v>
      </c>
      <c r="I16" s="26">
        <f>NetEnt(C16,5,1)</f>
        <v>1155.42</v>
      </c>
      <c r="J16" s="29">
        <f>NetEnt(C16,6,1)</f>
        <v>1126.55</v>
      </c>
    </row>
    <row r="17" spans="3:10" ht="19.5" customHeight="1">
      <c r="C17" s="20"/>
      <c r="D17" s="12"/>
      <c r="E17" s="24">
        <v>2</v>
      </c>
      <c r="F17" s="27">
        <f>NetEnt(C16,1,2)</f>
        <v>1234.6</v>
      </c>
      <c r="G17" s="28">
        <f>NetEnt(C16,2,2)</f>
        <v>1292.75</v>
      </c>
      <c r="H17" s="28">
        <f>NetEnt(C16,3,2)</f>
        <v>1390.7</v>
      </c>
      <c r="I17" s="30">
        <f>NetEnt(C16,5,2)</f>
        <v>1034.7</v>
      </c>
      <c r="J17" s="32">
        <f>NetEnt(C16,6,2)</f>
        <v>1008.85</v>
      </c>
    </row>
    <row r="18" spans="3:10" ht="19.5" customHeight="1">
      <c r="C18" s="21">
        <f>C16+20</f>
        <v>3070</v>
      </c>
      <c r="D18" s="13">
        <f>C18+19.99</f>
        <v>3089.99</v>
      </c>
      <c r="E18" s="25">
        <v>1</v>
      </c>
      <c r="F18" s="28">
        <f>NetEnt(C18,1,1)</f>
        <v>1386.06</v>
      </c>
      <c r="G18" s="26">
        <f>NetEnt(C18,2,1)</f>
        <v>1451.11</v>
      </c>
      <c r="H18" s="26">
        <f>NetEnt(C18,3,1)</f>
        <v>1561.1</v>
      </c>
      <c r="I18" s="26">
        <f>NetEnt(C18,5,1)</f>
        <v>1161.56</v>
      </c>
      <c r="J18" s="29">
        <f>NetEnt(C18,6,1)</f>
        <v>1132.58</v>
      </c>
    </row>
    <row r="19" spans="3:10" ht="19.5" customHeight="1">
      <c r="C19" s="20"/>
      <c r="D19" s="12"/>
      <c r="E19" s="24">
        <v>2</v>
      </c>
      <c r="F19" s="27">
        <f>NetEnt(C18,1,2)</f>
        <v>1241.25</v>
      </c>
      <c r="G19" s="28">
        <f>NetEnt(C18,2,2)</f>
        <v>1299.5</v>
      </c>
      <c r="H19" s="28">
        <f>NetEnt(C18,3,2)</f>
        <v>1398</v>
      </c>
      <c r="I19" s="30">
        <f>NetEnt(C18,5,2)</f>
        <v>1040.2</v>
      </c>
      <c r="J19" s="32">
        <f>NetEnt(C18,6,2)</f>
        <v>1014.25</v>
      </c>
    </row>
    <row r="20" spans="3:10" ht="19.5" customHeight="1">
      <c r="C20" s="18">
        <f>C18+20</f>
        <v>3090</v>
      </c>
      <c r="D20" s="11">
        <f>C20+19.99</f>
        <v>3109.99</v>
      </c>
      <c r="E20" s="23">
        <v>1</v>
      </c>
      <c r="F20" s="26">
        <f>NetEnt(C20,1,1)</f>
        <v>1393.49</v>
      </c>
      <c r="G20" s="26">
        <f>NetEnt(C20,2,1)</f>
        <v>1458.7</v>
      </c>
      <c r="H20" s="26">
        <f>NetEnt(C20,3,1)</f>
        <v>1569.14</v>
      </c>
      <c r="I20" s="26">
        <f>NetEnt(C20,5,1)</f>
        <v>1167.64</v>
      </c>
      <c r="J20" s="29">
        <f>NetEnt(C20,6,1)</f>
        <v>1138.66</v>
      </c>
    </row>
    <row r="21" spans="3:10" ht="19.5" customHeight="1">
      <c r="C21" s="20"/>
      <c r="D21" s="12"/>
      <c r="E21" s="24">
        <v>2</v>
      </c>
      <c r="F21" s="27">
        <f>NetEnt(C20,1,2)</f>
        <v>1247.9</v>
      </c>
      <c r="G21" s="28">
        <f>NetEnt(C20,2,2)</f>
        <v>1306.3</v>
      </c>
      <c r="H21" s="28">
        <f>NetEnt(C20,3,2)</f>
        <v>1405.2</v>
      </c>
      <c r="I21" s="30">
        <f>NetEnt(C20,5,2)</f>
        <v>1045.65</v>
      </c>
      <c r="J21" s="32">
        <f>NetEnt(C20,6,2)</f>
        <v>1019.7</v>
      </c>
    </row>
    <row r="22" spans="3:10" ht="19.5" customHeight="1">
      <c r="C22" s="18">
        <f>C20+20</f>
        <v>3110</v>
      </c>
      <c r="D22" s="11">
        <f>C22+19.99</f>
        <v>3129.99</v>
      </c>
      <c r="E22" s="23">
        <v>1</v>
      </c>
      <c r="F22" s="26">
        <f>NetEnt(C22,1,1)</f>
        <v>1400.86</v>
      </c>
      <c r="G22" s="26">
        <f>NetEnt(C22,2,1)</f>
        <v>1466.3</v>
      </c>
      <c r="H22" s="26">
        <f>NetEnt(C22,3,1)</f>
        <v>1577.29</v>
      </c>
      <c r="I22" s="26">
        <f>NetEnt(C22,5,1)</f>
        <v>1173.73</v>
      </c>
      <c r="J22" s="29">
        <f>NetEnt(C22,6,1)</f>
        <v>1144.76</v>
      </c>
    </row>
    <row r="23" spans="3:10" ht="19.5" customHeight="1">
      <c r="C23" s="20"/>
      <c r="D23" s="12"/>
      <c r="E23" s="24">
        <v>2</v>
      </c>
      <c r="F23" s="27">
        <f>NetEnt(C22,1,2)</f>
        <v>1254.5</v>
      </c>
      <c r="G23" s="28">
        <f>NetEnt(C22,2,2)</f>
        <v>1313.1</v>
      </c>
      <c r="H23" s="28">
        <f>NetEnt(C22,3,2)</f>
        <v>1412.5</v>
      </c>
      <c r="I23" s="30">
        <f>NetEnt(C22,5,2)</f>
        <v>1051.1</v>
      </c>
      <c r="J23" s="32">
        <f>NetEnt(C22,6,2)</f>
        <v>1025.15</v>
      </c>
    </row>
    <row r="24" spans="3:10" ht="19.5" customHeight="1">
      <c r="C24" s="18">
        <f>C22+20</f>
        <v>3130</v>
      </c>
      <c r="D24" s="11">
        <f>C24+19.99</f>
        <v>3149.99</v>
      </c>
      <c r="E24" s="23">
        <v>1</v>
      </c>
      <c r="F24" s="26">
        <f>NetEnt(C24,1,1)</f>
        <v>1408.23</v>
      </c>
      <c r="G24" s="26">
        <f>NetEnt(C24,2,1)</f>
        <v>1473.89</v>
      </c>
      <c r="H24" s="26">
        <f>NetEnt(C24,3,1)</f>
        <v>1585.33</v>
      </c>
      <c r="I24" s="26">
        <f>NetEnt(C24,5,1)</f>
        <v>1179.76</v>
      </c>
      <c r="J24" s="29">
        <f>NetEnt(C24,6,1)</f>
        <v>1150.79</v>
      </c>
    </row>
    <row r="25" spans="3:10" ht="19.5" customHeight="1">
      <c r="C25" s="20"/>
      <c r="D25" s="12"/>
      <c r="E25" s="24">
        <v>2</v>
      </c>
      <c r="F25" s="27">
        <f>NetEnt(C24,1,2)</f>
        <v>1261.1</v>
      </c>
      <c r="G25" s="28">
        <f>NetEnt(C24,2,2)</f>
        <v>1319.9</v>
      </c>
      <c r="H25" s="28">
        <f>NetEnt(C24,3,2)</f>
        <v>1419.7</v>
      </c>
      <c r="I25" s="30">
        <f>NetEnt(C24,5,2)</f>
        <v>1056.5</v>
      </c>
      <c r="J25" s="32">
        <f>NetEnt(C24,6,2)</f>
        <v>1030.55</v>
      </c>
    </row>
    <row r="26" spans="3:10" ht="19.5" customHeight="1">
      <c r="C26" s="18">
        <f>C24+20</f>
        <v>3150</v>
      </c>
      <c r="D26" s="11">
        <f>C26+19.99</f>
        <v>3169.99</v>
      </c>
      <c r="E26" s="23">
        <v>1</v>
      </c>
      <c r="F26" s="26">
        <f>NetEnt(C26,1,1)</f>
        <v>1415.6</v>
      </c>
      <c r="G26" s="26">
        <f>NetEnt(C26,2,1)</f>
        <v>1481.43</v>
      </c>
      <c r="H26" s="26">
        <f>NetEnt(C26,3,1)</f>
        <v>1593.37</v>
      </c>
      <c r="I26" s="26">
        <f>NetEnt(C26,5,1)</f>
        <v>1185.85</v>
      </c>
      <c r="J26" s="29">
        <f>NetEnt(C26,6,1)</f>
        <v>1156.87</v>
      </c>
    </row>
    <row r="27" spans="3:10" ht="19.5" customHeight="1">
      <c r="C27" s="20"/>
      <c r="D27" s="12"/>
      <c r="E27" s="24">
        <v>2</v>
      </c>
      <c r="F27" s="27">
        <f>NetEnt(C26,1,2)</f>
        <v>1267.7</v>
      </c>
      <c r="G27" s="28">
        <f>NetEnt(C26,2,2)</f>
        <v>1326.65</v>
      </c>
      <c r="H27" s="28">
        <f>NetEnt(C26,3,2)</f>
        <v>1426.9</v>
      </c>
      <c r="I27" s="30">
        <f>NetEnt(C26,5,2)</f>
        <v>1061.95</v>
      </c>
      <c r="J27" s="32">
        <f>NetEnt(C26,6,2)</f>
        <v>1036</v>
      </c>
    </row>
    <row r="28" spans="3:10" ht="19.5" customHeight="1">
      <c r="C28" s="21">
        <f>C26+20</f>
        <v>3170</v>
      </c>
      <c r="D28" s="13">
        <f>C28+19.99</f>
        <v>3189.99</v>
      </c>
      <c r="E28" s="25">
        <v>1</v>
      </c>
      <c r="F28" s="28">
        <f>NetEnt(C28,1,1)</f>
        <v>1422.97</v>
      </c>
      <c r="G28" s="26">
        <f>NetEnt(C28,2,1)</f>
        <v>1488.97</v>
      </c>
      <c r="H28" s="26">
        <f>NetEnt(C28,3,1)</f>
        <v>1601.53</v>
      </c>
      <c r="I28" s="26">
        <f>NetEnt(C28,5,1)</f>
        <v>1191.93</v>
      </c>
      <c r="J28" s="29">
        <f>NetEnt(C28,6,1)</f>
        <v>1162.95</v>
      </c>
    </row>
    <row r="29" spans="3:10" ht="19.5" customHeight="1">
      <c r="C29" s="20"/>
      <c r="D29" s="12"/>
      <c r="E29" s="24">
        <v>2</v>
      </c>
      <c r="F29" s="27">
        <f>NetEnt(C28,1,2)</f>
        <v>1274.3</v>
      </c>
      <c r="G29" s="28">
        <f>NetEnt(C28,2,2)</f>
        <v>1333.4</v>
      </c>
      <c r="H29" s="28">
        <f>NetEnt(C28,3,2)</f>
        <v>1434.2</v>
      </c>
      <c r="I29" s="30">
        <f>NetEnt(C28,5,2)</f>
        <v>1067.4</v>
      </c>
      <c r="J29" s="32">
        <f>NetEnt(C28,6,2)</f>
        <v>1041.45</v>
      </c>
    </row>
    <row r="30" spans="3:10" ht="19.5" customHeight="1">
      <c r="C30" s="21">
        <f>C28+20</f>
        <v>3190</v>
      </c>
      <c r="D30" s="13">
        <f>C30+19.99</f>
        <v>3209.99</v>
      </c>
      <c r="E30" s="25">
        <v>1</v>
      </c>
      <c r="F30" s="28">
        <f>NetEnt(C30,1,1)</f>
        <v>1430.34</v>
      </c>
      <c r="G30" s="26">
        <f>NetEnt(C30,2,1)</f>
        <v>1496.51</v>
      </c>
      <c r="H30" s="26">
        <f>NetEnt(C30,3,1)</f>
        <v>1609.57</v>
      </c>
      <c r="I30" s="26">
        <f>NetEnt(C30,5,1)</f>
        <v>1197.96</v>
      </c>
      <c r="J30" s="29">
        <f>NetEnt(C30,6,1)</f>
        <v>1168.98</v>
      </c>
    </row>
    <row r="31" spans="3:10" ht="19.5" customHeight="1">
      <c r="C31" s="20"/>
      <c r="D31" s="12"/>
      <c r="E31" s="24">
        <v>2</v>
      </c>
      <c r="F31" s="27">
        <f>NetEnt(C30,1,2)</f>
        <v>1280.9</v>
      </c>
      <c r="G31" s="28">
        <f>NetEnt(C30,2,2)</f>
        <v>1340.15</v>
      </c>
      <c r="H31" s="28">
        <f>NetEnt(C30,3,2)</f>
        <v>1441.4</v>
      </c>
      <c r="I31" s="30">
        <f>NetEnt(C30,5,2)</f>
        <v>1072.8</v>
      </c>
      <c r="J31" s="32">
        <f>NetEnt(C30,6,2)</f>
        <v>1046.85</v>
      </c>
    </row>
    <row r="32" spans="3:10" ht="19.5" customHeight="1">
      <c r="C32" s="18">
        <f>C30+20</f>
        <v>3210</v>
      </c>
      <c r="D32" s="11">
        <f>C32+19.99</f>
        <v>3229.99</v>
      </c>
      <c r="E32" s="23">
        <v>1</v>
      </c>
      <c r="F32" s="26">
        <f>NetEnt(C32,1,1)</f>
        <v>1437.71</v>
      </c>
      <c r="G32" s="26">
        <f>NetEnt(C32,2,1)</f>
        <v>1504.04</v>
      </c>
      <c r="H32" s="26">
        <f>NetEnt(C32,3,1)</f>
        <v>1617.61</v>
      </c>
      <c r="I32" s="26">
        <f>NetEnt(C32,5,1)</f>
        <v>1204.05</v>
      </c>
      <c r="J32" s="29">
        <f>NetEnt(C32,6,1)</f>
        <v>1175.07</v>
      </c>
    </row>
    <row r="33" spans="3:10" ht="19.5" customHeight="1">
      <c r="C33" s="19"/>
      <c r="D33" s="12"/>
      <c r="E33" s="24">
        <v>2</v>
      </c>
      <c r="F33" s="27">
        <f>NetEnt(C32,1,2)</f>
        <v>1287.5</v>
      </c>
      <c r="G33" s="28">
        <f>NetEnt(C32,2,2)</f>
        <v>1346.9</v>
      </c>
      <c r="H33" s="28">
        <f>NetEnt(C32,3,2)</f>
        <v>1448.6</v>
      </c>
      <c r="I33" s="30">
        <f>NetEnt(C32,5,2)</f>
        <v>1078.25</v>
      </c>
      <c r="J33" s="32">
        <f>NetEnt(C32,6,2)</f>
        <v>1052.3</v>
      </c>
    </row>
    <row r="34" spans="3:10" ht="19.5" customHeight="1">
      <c r="C34" s="18">
        <f>C32+20</f>
        <v>3230</v>
      </c>
      <c r="D34" s="11">
        <f>C34+19.99</f>
        <v>3249.99</v>
      </c>
      <c r="E34" s="23">
        <v>1</v>
      </c>
      <c r="F34" s="26">
        <f>NetEnt(C34,1,1)</f>
        <v>1445.02</v>
      </c>
      <c r="G34" s="26">
        <f>NetEnt(C34,2,1)</f>
        <v>1511.58</v>
      </c>
      <c r="H34" s="26">
        <f>NetEnt(C34,3,1)</f>
        <v>1625.65</v>
      </c>
      <c r="I34" s="26">
        <f>NetEnt(C34,5,1)</f>
        <v>1210.13</v>
      </c>
      <c r="J34" s="29">
        <f>NetEnt(C34,6,1)</f>
        <v>1181.16</v>
      </c>
    </row>
    <row r="35" spans="3:10" ht="19.5" customHeight="1">
      <c r="C35" s="22"/>
      <c r="D35" s="13"/>
      <c r="E35" s="24">
        <v>2</v>
      </c>
      <c r="F35" s="27">
        <f>NetEnt(C34,1,2)</f>
        <v>1294.05</v>
      </c>
      <c r="G35" s="28">
        <f>NetEnt(C34,2,2)</f>
        <v>1353.65</v>
      </c>
      <c r="H35" s="28">
        <f>NetEnt(C34,3,2)</f>
        <v>1455.8</v>
      </c>
      <c r="I35" s="30">
        <f>NetEnt(C34,5,2)</f>
        <v>1083.7</v>
      </c>
      <c r="J35" s="32">
        <f>NetEnt(C34,6,2)</f>
        <v>1057.75</v>
      </c>
    </row>
    <row r="36" spans="3:12" ht="19.5" customHeight="1">
      <c r="C36" s="18">
        <f>C34+20</f>
        <v>3250</v>
      </c>
      <c r="D36" s="11">
        <f>C36+19.99</f>
        <v>3269.99</v>
      </c>
      <c r="E36" s="23">
        <v>1</v>
      </c>
      <c r="F36" s="26">
        <f>NetEnt(C36,1,1)</f>
        <v>1452.34</v>
      </c>
      <c r="G36" s="26">
        <f>NetEnt(C36,2,1)</f>
        <v>1519.06</v>
      </c>
      <c r="H36" s="26">
        <f>NetEnt(C36,3,1)</f>
        <v>1633.69</v>
      </c>
      <c r="I36" s="26">
        <f>NetEnt(C36,5,1)</f>
        <v>1216.22</v>
      </c>
      <c r="J36" s="29">
        <f>NetEnt(C36,6,1)</f>
        <v>1187.19</v>
      </c>
      <c r="L36" s="31"/>
    </row>
    <row r="37" spans="3:12" ht="19.5" customHeight="1">
      <c r="C37" s="22"/>
      <c r="D37" s="13"/>
      <c r="E37" s="24">
        <v>2</v>
      </c>
      <c r="F37" s="27">
        <f>NetEnt(C36,1,2)</f>
        <v>1300.6</v>
      </c>
      <c r="G37" s="28">
        <f>NetEnt(C36,2,2)</f>
        <v>1360.35</v>
      </c>
      <c r="H37" s="28">
        <f>NetEnt(C36,3,2)</f>
        <v>1463</v>
      </c>
      <c r="I37" s="30">
        <f>NetEnt(C36,5,2)</f>
        <v>1089.15</v>
      </c>
      <c r="J37" s="32">
        <f>NetEnt(C36,6,2)</f>
        <v>1063.15</v>
      </c>
      <c r="L37" s="14"/>
    </row>
    <row r="38" spans="3:12" ht="19.5" customHeight="1">
      <c r="C38" s="18">
        <f>C36+20</f>
        <v>3270</v>
      </c>
      <c r="D38" s="11">
        <f>C38+19.99</f>
        <v>3289.99</v>
      </c>
      <c r="E38" s="23">
        <v>1</v>
      </c>
      <c r="F38" s="26">
        <f>NetEnt(C38,1,1)</f>
        <v>1459.71</v>
      </c>
      <c r="G38" s="26">
        <f>NetEnt(C38,2,1)</f>
        <v>1526.6</v>
      </c>
      <c r="H38" s="26">
        <f>NetEnt(C38,3,1)</f>
        <v>1641.73</v>
      </c>
      <c r="I38" s="26">
        <f>NetEnt(C38,5,1)</f>
        <v>1222.25</v>
      </c>
      <c r="J38" s="29">
        <f>NetEnt(C38,6,1)</f>
        <v>1193.27</v>
      </c>
      <c r="L38" s="31"/>
    </row>
    <row r="39" spans="3:10" ht="19.5" customHeight="1">
      <c r="C39" s="19"/>
      <c r="D39" s="13"/>
      <c r="E39" s="24">
        <v>2</v>
      </c>
      <c r="F39" s="27">
        <f>NetEnt(C38,1,2)</f>
        <v>1307.2</v>
      </c>
      <c r="G39" s="27">
        <f>NetEnt(C38,2,2)</f>
        <v>1367.1</v>
      </c>
      <c r="H39" s="27">
        <f>NetEnt(C38,3,2)</f>
        <v>1470.2</v>
      </c>
      <c r="I39" s="30">
        <f>NetEnt(C38,5,2)</f>
        <v>1094.55</v>
      </c>
      <c r="J39" s="32">
        <f>NetEnt(C38,6,2)</f>
        <v>1068.6</v>
      </c>
    </row>
    <row r="40" spans="3:10" ht="19.5" customHeight="1">
      <c r="C40" s="18">
        <f>C38+20</f>
        <v>3290</v>
      </c>
      <c r="D40" s="11">
        <f>C40+19.99</f>
        <v>3309.99</v>
      </c>
      <c r="E40" s="23">
        <v>1</v>
      </c>
      <c r="F40" s="26">
        <f>NetEnt(C40,1,1)</f>
        <v>1467.03</v>
      </c>
      <c r="G40" s="26">
        <f>NetEnt(C40,2,1)</f>
        <v>1534.08</v>
      </c>
      <c r="H40" s="26">
        <f>NetEnt(C40,3,1)</f>
        <v>1649.77</v>
      </c>
      <c r="I40" s="26">
        <f>NetEnt(C40,5,1)</f>
        <v>1228.34</v>
      </c>
      <c r="J40" s="29">
        <f>NetEnt(C40,6,1)</f>
        <v>1199.36</v>
      </c>
    </row>
    <row r="41" spans="3:10" ht="19.5" customHeight="1">
      <c r="C41" s="19"/>
      <c r="D41" s="12"/>
      <c r="E41" s="24">
        <v>2</v>
      </c>
      <c r="F41" s="27">
        <f>NetEnt(C40,1,2)</f>
        <v>1313.75</v>
      </c>
      <c r="G41" s="27">
        <f>NetEnt(C40,2,2)</f>
        <v>1373.8</v>
      </c>
      <c r="H41" s="27">
        <f>NetEnt(C40,3,2)</f>
        <v>1477.4</v>
      </c>
      <c r="I41" s="30">
        <f>NetEnt(C40,5,2)</f>
        <v>1100</v>
      </c>
      <c r="J41" s="30">
        <f>NetEnt(C40,6,2)</f>
        <v>1074.05</v>
      </c>
    </row>
    <row r="42" spans="3:10" ht="6.75" customHeight="1">
      <c r="C42" s="17"/>
      <c r="D42" s="14"/>
      <c r="E42" s="15"/>
      <c r="F42" s="16"/>
      <c r="G42" s="16"/>
      <c r="H42" s="16"/>
      <c r="I42" s="16"/>
      <c r="J42" s="16"/>
    </row>
    <row r="43" spans="3:11" ht="12" customHeight="1">
      <c r="C43" s="40"/>
      <c r="D43" s="39"/>
      <c r="E43" s="39"/>
      <c r="F43" s="39"/>
      <c r="G43" s="39"/>
      <c r="H43" s="39"/>
      <c r="I43" s="39"/>
      <c r="J43" s="41"/>
      <c r="K43" s="33"/>
    </row>
    <row r="44" spans="2:11" ht="12.75">
      <c r="B44" s="37"/>
      <c r="C44" s="38"/>
      <c r="D44" s="63"/>
      <c r="E44" s="64"/>
      <c r="F44" s="64"/>
      <c r="G44" s="64"/>
      <c r="H44" s="64"/>
      <c r="I44" s="64"/>
      <c r="J44" s="37"/>
      <c r="K44" s="37"/>
    </row>
    <row r="45" spans="2:11" ht="12.75">
      <c r="B45" s="37"/>
      <c r="C45" s="40"/>
      <c r="D45" s="39"/>
      <c r="E45" s="39"/>
      <c r="F45" s="39"/>
      <c r="G45" s="39"/>
      <c r="H45" s="39"/>
      <c r="I45" s="39"/>
      <c r="J45" s="41"/>
      <c r="K45" s="37"/>
    </row>
    <row r="46" spans="4:10" ht="12.75">
      <c r="D46" s="36"/>
      <c r="E46" s="34"/>
      <c r="F46" s="34"/>
      <c r="G46" s="34"/>
      <c r="H46" s="34"/>
      <c r="I46" s="34"/>
      <c r="J46" s="35"/>
    </row>
    <row r="47" ht="12.75">
      <c r="D47" s="7"/>
    </row>
    <row r="48" ht="12.75">
      <c r="D48" s="7"/>
    </row>
  </sheetData>
  <sheetProtection/>
  <mergeCells count="15">
    <mergeCell ref="D44:I44"/>
    <mergeCell ref="E10:J10"/>
    <mergeCell ref="C11:D11"/>
    <mergeCell ref="F8:F9"/>
    <mergeCell ref="G8:G9"/>
    <mergeCell ref="H8:H9"/>
    <mergeCell ref="I8:I9"/>
    <mergeCell ref="C3:D3"/>
    <mergeCell ref="E3:J4"/>
    <mergeCell ref="E5:J5"/>
    <mergeCell ref="E7:J7"/>
    <mergeCell ref="G6:H6"/>
    <mergeCell ref="J8:J9"/>
    <mergeCell ref="E8:E9"/>
    <mergeCell ref="I6:J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C1:J41"/>
  <sheetViews>
    <sheetView zoomScalePageLayoutView="0" workbookViewId="0" topLeftCell="A5">
      <selection activeCell="G8" sqref="G8:G9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6" width="9.8515625" style="0" customWidth="1"/>
    <col min="7" max="7" width="10.57421875" style="0" customWidth="1"/>
    <col min="8" max="10" width="9.8515625" style="0" customWidth="1"/>
  </cols>
  <sheetData>
    <row r="1" spans="3:4" ht="12.75">
      <c r="C1" s="8"/>
      <c r="D1" s="8"/>
    </row>
    <row r="2" spans="3:4" ht="12.75">
      <c r="C2" s="6"/>
      <c r="D2" s="6"/>
    </row>
    <row r="3" spans="3:10" ht="12.75">
      <c r="C3" s="42" t="s">
        <v>0</v>
      </c>
      <c r="D3" s="43"/>
      <c r="E3" s="44" t="s">
        <v>1</v>
      </c>
      <c r="F3" s="45"/>
      <c r="G3" s="45"/>
      <c r="H3" s="45"/>
      <c r="I3" s="45"/>
      <c r="J3" s="46"/>
    </row>
    <row r="4" spans="3:10" ht="12.75">
      <c r="C4" s="2"/>
      <c r="D4" s="3"/>
      <c r="E4" s="47"/>
      <c r="F4" s="48"/>
      <c r="G4" s="48"/>
      <c r="H4" s="48"/>
      <c r="I4" s="48"/>
      <c r="J4" s="49"/>
    </row>
    <row r="5" spans="3:10" ht="12.75">
      <c r="C5" s="2"/>
      <c r="D5" s="3"/>
      <c r="E5" s="50" t="s">
        <v>2</v>
      </c>
      <c r="F5" s="51"/>
      <c r="G5" s="51"/>
      <c r="H5" s="51"/>
      <c r="I5" s="51"/>
      <c r="J5" s="52"/>
    </row>
    <row r="6" spans="3:10" ht="12.75">
      <c r="C6" s="2"/>
      <c r="D6" s="3"/>
      <c r="E6" s="1"/>
      <c r="F6" s="4"/>
      <c r="G6" s="56" t="s">
        <v>14</v>
      </c>
      <c r="H6" s="56"/>
      <c r="I6" s="61" t="s">
        <v>15</v>
      </c>
      <c r="J6" s="62"/>
    </row>
    <row r="7" spans="3:10" ht="12.75">
      <c r="C7" s="2"/>
      <c r="D7" s="3"/>
      <c r="E7" s="53" t="s">
        <v>3</v>
      </c>
      <c r="F7" s="54"/>
      <c r="G7" s="54"/>
      <c r="H7" s="54"/>
      <c r="I7" s="54"/>
      <c r="J7" s="55"/>
    </row>
    <row r="8" spans="3:10" ht="12.75">
      <c r="C8" s="2"/>
      <c r="D8" s="3"/>
      <c r="E8" s="59" t="s">
        <v>7</v>
      </c>
      <c r="F8" s="70" t="s">
        <v>13</v>
      </c>
      <c r="G8" s="57" t="s">
        <v>4</v>
      </c>
      <c r="H8" s="57" t="s">
        <v>12</v>
      </c>
      <c r="I8" s="57" t="s">
        <v>5</v>
      </c>
      <c r="J8" s="57" t="s">
        <v>6</v>
      </c>
    </row>
    <row r="9" spans="3:10" ht="12.75">
      <c r="C9" s="2"/>
      <c r="D9" s="3"/>
      <c r="E9" s="60"/>
      <c r="F9" s="71"/>
      <c r="G9" s="58"/>
      <c r="H9" s="58"/>
      <c r="I9" s="58"/>
      <c r="J9" s="58"/>
    </row>
    <row r="10" spans="3:10" ht="12.75">
      <c r="C10" s="2" t="s">
        <v>8</v>
      </c>
      <c r="D10" s="3" t="s">
        <v>9</v>
      </c>
      <c r="E10" s="65" t="s">
        <v>10</v>
      </c>
      <c r="F10" s="66"/>
      <c r="G10" s="66"/>
      <c r="H10" s="66"/>
      <c r="I10" s="66"/>
      <c r="J10" s="67"/>
    </row>
    <row r="11" spans="3:10" ht="12.75">
      <c r="C11" s="68" t="s">
        <v>11</v>
      </c>
      <c r="D11" s="69"/>
      <c r="E11" s="5"/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</row>
    <row r="12" spans="3:10" ht="19.5" customHeight="1">
      <c r="C12" s="18">
        <v>2710</v>
      </c>
      <c r="D12" s="11">
        <f>C12+19.99</f>
        <v>2729.99</v>
      </c>
      <c r="E12" s="23">
        <v>3</v>
      </c>
      <c r="F12" s="26">
        <f>NetEnt(C12,1,3)</f>
        <v>1429.89</v>
      </c>
      <c r="G12" s="26">
        <f>NetEnt(C12,2,3)</f>
        <v>1501.12</v>
      </c>
      <c r="H12" s="26">
        <f>NetEnt(C12,3,3)</f>
        <v>1610.46</v>
      </c>
      <c r="I12" s="26">
        <f>NetEnt(C12,5,3)</f>
        <v>1200.82</v>
      </c>
      <c r="J12" s="29">
        <f>NetEnt(C12,6,3)</f>
        <v>1174.51</v>
      </c>
    </row>
    <row r="13" spans="3:10" ht="19.5" customHeight="1">
      <c r="C13" s="19"/>
      <c r="D13" s="12"/>
      <c r="E13" s="24">
        <v>4</v>
      </c>
      <c r="F13" s="27">
        <f>NetEnt(C12,1,4)</f>
        <v>1299.9</v>
      </c>
      <c r="G13" s="28">
        <f>NetEnt(C12,2,4)</f>
        <v>1364.65</v>
      </c>
      <c r="H13" s="28">
        <f>NetEnt(C12,3,4)</f>
        <v>1464.05</v>
      </c>
      <c r="I13" s="30">
        <f>NetEnt(C12,5,4)</f>
        <v>1091.65</v>
      </c>
      <c r="J13" s="32">
        <f>NetEnt(C12,6,4)</f>
        <v>1067.74</v>
      </c>
    </row>
    <row r="14" spans="3:10" ht="19.5" customHeight="1">
      <c r="C14" s="18">
        <f>C12+20</f>
        <v>2730</v>
      </c>
      <c r="D14" s="11">
        <f>C14+19.99</f>
        <v>2749.99</v>
      </c>
      <c r="E14" s="23">
        <v>3</v>
      </c>
      <c r="F14" s="26">
        <f>NetEnt(C14,1,3)</f>
        <v>1438.62</v>
      </c>
      <c r="G14" s="26">
        <f>NetEnt(C14,2,3)</f>
        <v>1510.04</v>
      </c>
      <c r="H14" s="26">
        <f>NetEnt(C14,3,3)</f>
        <v>1620.21</v>
      </c>
      <c r="I14" s="28">
        <f>NetEnt(C14,5,3)</f>
        <v>1208.26</v>
      </c>
      <c r="J14" s="29">
        <f>NetEnt(C14,6,3)</f>
        <v>1181.7</v>
      </c>
    </row>
    <row r="15" spans="3:10" ht="19.5" customHeight="1">
      <c r="C15" s="20"/>
      <c r="D15" s="12"/>
      <c r="E15" s="24">
        <v>4</v>
      </c>
      <c r="F15" s="27">
        <f>NetEnt(C14,1,4)</f>
        <v>1307.84</v>
      </c>
      <c r="G15" s="28">
        <f>NetEnt(C14,2,4)</f>
        <v>1372.76</v>
      </c>
      <c r="H15" s="28">
        <f>NetEnt(C14,3,4)</f>
        <v>1472.92</v>
      </c>
      <c r="I15" s="30">
        <f>NetEnt(C14,5,4)</f>
        <v>1098.42</v>
      </c>
      <c r="J15" s="32">
        <f>NetEnt(C14,6,4)</f>
        <v>1074.27</v>
      </c>
    </row>
    <row r="16" spans="3:10" ht="19.5" customHeight="1">
      <c r="C16" s="18">
        <f>C14+20</f>
        <v>2750</v>
      </c>
      <c r="D16" s="11">
        <f>C16+19.99</f>
        <v>2769.99</v>
      </c>
      <c r="E16" s="23">
        <v>3</v>
      </c>
      <c r="F16" s="26">
        <f>NetEnt(C16,1,3)</f>
        <v>1447.28</v>
      </c>
      <c r="G16" s="26">
        <f>NetEnt(C16,2,3)</f>
        <v>1518.89</v>
      </c>
      <c r="H16" s="26">
        <f>NetEnt(C16,3,3)</f>
        <v>1629.97</v>
      </c>
      <c r="I16" s="26">
        <f>NetEnt(C16,5,3)</f>
        <v>1215.44</v>
      </c>
      <c r="J16" s="29">
        <f>NetEnt(C16,6,3)</f>
        <v>1188.88</v>
      </c>
    </row>
    <row r="17" spans="3:10" ht="19.5" customHeight="1">
      <c r="C17" s="20"/>
      <c r="D17" s="12"/>
      <c r="E17" s="24">
        <v>4</v>
      </c>
      <c r="F17" s="27">
        <f>NetEnt(C16,1,4)</f>
        <v>1315.71</v>
      </c>
      <c r="G17" s="28">
        <f>NetEnt(C16,2,4)</f>
        <v>1380.81</v>
      </c>
      <c r="H17" s="28">
        <f>NetEnt(C16,3,4)</f>
        <v>1481.79</v>
      </c>
      <c r="I17" s="30">
        <f>NetEnt(C16,5,4)</f>
        <v>1104.95</v>
      </c>
      <c r="J17" s="32">
        <f>NetEnt(C16,6,4)</f>
        <v>1080.8</v>
      </c>
    </row>
    <row r="18" spans="3:10" ht="19.5" customHeight="1">
      <c r="C18" s="21">
        <f>C16+20</f>
        <v>2770</v>
      </c>
      <c r="D18" s="13">
        <f>C18+19.99</f>
        <v>2789.99</v>
      </c>
      <c r="E18" s="23">
        <v>3</v>
      </c>
      <c r="F18" s="28">
        <f>NetEnt(C18,1,3)</f>
        <v>1455.95</v>
      </c>
      <c r="G18" s="26">
        <f>NetEnt(C18,2,3)</f>
        <v>1527.81</v>
      </c>
      <c r="H18" s="26">
        <f>NetEnt(C18,3,3)</f>
        <v>1639.59</v>
      </c>
      <c r="I18" s="26">
        <f>NetEnt(C18,5,3)</f>
        <v>1222.76</v>
      </c>
      <c r="J18" s="29">
        <f>NetEnt(C18,6,3)</f>
        <v>1196.07</v>
      </c>
    </row>
    <row r="19" spans="3:10" ht="19.5" customHeight="1">
      <c r="C19" s="20"/>
      <c r="D19" s="12"/>
      <c r="E19" s="24">
        <v>4</v>
      </c>
      <c r="F19" s="27">
        <f>NetEnt(C18,1,4)</f>
        <v>1323.59</v>
      </c>
      <c r="G19" s="28">
        <f>NetEnt(C18,2,4)</f>
        <v>1388.92</v>
      </c>
      <c r="H19" s="28">
        <f>NetEnt(C18,3,4)</f>
        <v>1490.54</v>
      </c>
      <c r="I19" s="30">
        <f>NetEnt(C18,5,4)</f>
        <v>1111.6</v>
      </c>
      <c r="J19" s="32">
        <f>NetEnt(C18,6,4)</f>
        <v>1087.34</v>
      </c>
    </row>
    <row r="20" spans="3:10" ht="19.5" customHeight="1">
      <c r="C20" s="18">
        <f>C18+20</f>
        <v>2790</v>
      </c>
      <c r="D20" s="11">
        <f>C20+19.99</f>
        <v>2809.99</v>
      </c>
      <c r="E20" s="23">
        <v>3</v>
      </c>
      <c r="F20" s="26">
        <f>NetEnt(C20,1,3)</f>
        <v>1464.61</v>
      </c>
      <c r="G20" s="26">
        <f>NetEnt(C20,2,3)</f>
        <v>1536.67</v>
      </c>
      <c r="H20" s="26">
        <f>NetEnt(C20,3,3)</f>
        <v>1649.34</v>
      </c>
      <c r="I20" s="26">
        <f>NetEnt(C20,5,3)</f>
        <v>1230.08</v>
      </c>
      <c r="J20" s="29">
        <f>NetEnt(C20,6,3)</f>
        <v>1203.26</v>
      </c>
    </row>
    <row r="21" spans="3:10" ht="19.5" customHeight="1">
      <c r="C21" s="20"/>
      <c r="D21" s="12"/>
      <c r="E21" s="24">
        <v>4</v>
      </c>
      <c r="F21" s="27">
        <f>NetEnt(C20,1,4)</f>
        <v>1331.46</v>
      </c>
      <c r="G21" s="28">
        <f>NetEnt(C20,2,4)</f>
        <v>1396.97</v>
      </c>
      <c r="H21" s="28">
        <f>NetEnt(C20,3,4)</f>
        <v>1499.4</v>
      </c>
      <c r="I21" s="30">
        <f>NetEnt(C20,5,4)</f>
        <v>1118.25</v>
      </c>
      <c r="J21" s="32">
        <f>NetEnt(C20,6,4)</f>
        <v>1093.87</v>
      </c>
    </row>
    <row r="22" spans="3:10" ht="19.5" customHeight="1">
      <c r="C22" s="18">
        <f>C20+20</f>
        <v>2810</v>
      </c>
      <c r="D22" s="11">
        <f>C22+19.99</f>
        <v>2829.99</v>
      </c>
      <c r="E22" s="23">
        <v>3</v>
      </c>
      <c r="F22" s="26">
        <f>NetEnt(C22,1,3)</f>
        <v>1473.27</v>
      </c>
      <c r="G22" s="26">
        <f>NetEnt(C22,2,3)</f>
        <v>1545.52</v>
      </c>
      <c r="H22" s="26">
        <f>NetEnt(C22,3,3)</f>
        <v>1658.96</v>
      </c>
      <c r="I22" s="26">
        <f>NetEnt(C22,5,3)</f>
        <v>1237.27</v>
      </c>
      <c r="J22" s="29">
        <f>NetEnt(C22,6,3)</f>
        <v>1210.44</v>
      </c>
    </row>
    <row r="23" spans="3:10" ht="19.5" customHeight="1">
      <c r="C23" s="20"/>
      <c r="D23" s="12"/>
      <c r="E23" s="24">
        <v>4</v>
      </c>
      <c r="F23" s="27">
        <f>NetEnt(C22,1,4)</f>
        <v>1339.34</v>
      </c>
      <c r="G23" s="28">
        <f>NetEnt(C22,2,4)</f>
        <v>1405.02</v>
      </c>
      <c r="H23" s="28">
        <f>NetEnt(C22,3,4)</f>
        <v>1508.15</v>
      </c>
      <c r="I23" s="30">
        <f>NetEnt(C22,5,4)</f>
        <v>1124.79</v>
      </c>
      <c r="J23" s="32">
        <f>NetEnt(C22,6,4)</f>
        <v>1100.4</v>
      </c>
    </row>
    <row r="24" spans="3:10" ht="19.5" customHeight="1">
      <c r="C24" s="18">
        <f>C22+20</f>
        <v>2830</v>
      </c>
      <c r="D24" s="11">
        <f>C24+19.99</f>
        <v>2849.99</v>
      </c>
      <c r="E24" s="23">
        <v>3</v>
      </c>
      <c r="F24" s="26">
        <f>NetEnt(C24,1,3)</f>
        <v>1481.86</v>
      </c>
      <c r="G24" s="26">
        <f>NetEnt(C24,2,3)</f>
        <v>1554.38</v>
      </c>
      <c r="H24" s="26">
        <f>NetEnt(C24,3,3)</f>
        <v>1668.59</v>
      </c>
      <c r="I24" s="26">
        <f>NetEnt(C24,5,3)</f>
        <v>1244.58</v>
      </c>
      <c r="J24" s="29">
        <f>NetEnt(C24,6,3)</f>
        <v>1217.37</v>
      </c>
    </row>
    <row r="25" spans="3:10" ht="19.5" customHeight="1">
      <c r="C25" s="20"/>
      <c r="D25" s="12"/>
      <c r="E25" s="24">
        <v>4</v>
      </c>
      <c r="F25" s="27">
        <f>NetEnt(C24,1,4)</f>
        <v>1347.15</v>
      </c>
      <c r="G25" s="28">
        <f>NetEnt(C24,2,4)</f>
        <v>1413.07</v>
      </c>
      <c r="H25" s="28">
        <f>NetEnt(C24,3,4)</f>
        <v>1516.9</v>
      </c>
      <c r="I25" s="30">
        <f>NetEnt(C24,5,4)</f>
        <v>1131.44</v>
      </c>
      <c r="J25" s="32">
        <f>NetEnt(C24,6,4)</f>
        <v>1106.7</v>
      </c>
    </row>
    <row r="26" spans="3:10" ht="19.5" customHeight="1">
      <c r="C26" s="18">
        <f>C24+20</f>
        <v>2850</v>
      </c>
      <c r="D26" s="11">
        <f>C26+19.99</f>
        <v>2869.99</v>
      </c>
      <c r="E26" s="23">
        <v>3</v>
      </c>
      <c r="F26" s="26">
        <f>NetEnt(C26,1,3)</f>
        <v>1490.53</v>
      </c>
      <c r="G26" s="26">
        <f>NetEnt(C26,2,3)</f>
        <v>1563.17</v>
      </c>
      <c r="H26" s="26">
        <f>NetEnt(C26,3,3)</f>
        <v>1678.22</v>
      </c>
      <c r="I26" s="26">
        <f>NetEnt(C26,5,3)</f>
        <v>1251.77</v>
      </c>
      <c r="J26" s="29">
        <f>NetEnt(C26,6,3)</f>
        <v>1224.56</v>
      </c>
    </row>
    <row r="27" spans="3:10" ht="19.5" customHeight="1">
      <c r="C27" s="20"/>
      <c r="D27" s="12"/>
      <c r="E27" s="24">
        <v>4</v>
      </c>
      <c r="F27" s="27">
        <f>NetEnt(C26,1,4)</f>
        <v>1355.02</v>
      </c>
      <c r="G27" s="28">
        <f>NetEnt(C26,2,4)</f>
        <v>1421.06</v>
      </c>
      <c r="H27" s="28">
        <f>NetEnt(C26,3,4)</f>
        <v>1525.65</v>
      </c>
      <c r="I27" s="30">
        <f>NetEnt(C26,5,4)</f>
        <v>1137.97</v>
      </c>
      <c r="J27" s="32">
        <f>NetEnt(C26,6,4)</f>
        <v>1113.24</v>
      </c>
    </row>
    <row r="28" spans="3:10" ht="19.5" customHeight="1">
      <c r="C28" s="21">
        <f>C26+20</f>
        <v>2870</v>
      </c>
      <c r="D28" s="13">
        <f>C28+19.99</f>
        <v>2889.99</v>
      </c>
      <c r="E28" s="23">
        <v>3</v>
      </c>
      <c r="F28" s="28">
        <f>NetEnt(C28,1,3)</f>
        <v>1499.13</v>
      </c>
      <c r="G28" s="26">
        <f>NetEnt(C28,2,3)</f>
        <v>1572.02</v>
      </c>
      <c r="H28" s="26">
        <f>NetEnt(C28,3,3)</f>
        <v>1687.84</v>
      </c>
      <c r="I28" s="26">
        <f>NetEnt(C28,5,3)</f>
        <v>1258.95</v>
      </c>
      <c r="J28" s="29">
        <f>NetEnt(C28,6,3)</f>
        <v>1231.62</v>
      </c>
    </row>
    <row r="29" spans="3:10" ht="19.5" customHeight="1">
      <c r="C29" s="20"/>
      <c r="D29" s="12"/>
      <c r="E29" s="24">
        <v>4</v>
      </c>
      <c r="F29" s="27">
        <f>NetEnt(C28,1,4)</f>
        <v>1362.84</v>
      </c>
      <c r="G29" s="28">
        <f>NetEnt(C28,2,4)</f>
        <v>1429.11</v>
      </c>
      <c r="H29" s="28">
        <f>NetEnt(C28,3,4)</f>
        <v>1534.4</v>
      </c>
      <c r="I29" s="30">
        <f>NetEnt(C28,5,4)</f>
        <v>1144.5</v>
      </c>
      <c r="J29" s="32">
        <f>NetEnt(C28,6,4)</f>
        <v>1119.65</v>
      </c>
    </row>
    <row r="30" spans="3:10" ht="19.5" customHeight="1">
      <c r="C30" s="21">
        <f>C28+20</f>
        <v>2890</v>
      </c>
      <c r="D30" s="13">
        <f>C30+19.99</f>
        <v>2909.99</v>
      </c>
      <c r="E30" s="23">
        <v>3</v>
      </c>
      <c r="F30" s="28">
        <f>NetEnt(C30,1,3)</f>
        <v>1507.73</v>
      </c>
      <c r="G30" s="26">
        <f>NetEnt(C30,2,3)</f>
        <v>1580.81</v>
      </c>
      <c r="H30" s="26">
        <f>NetEnt(C30,3,3)</f>
        <v>1697.34</v>
      </c>
      <c r="I30" s="26">
        <f>NetEnt(C30,5,3)</f>
        <v>1266.01</v>
      </c>
      <c r="J30" s="29">
        <f>NetEnt(C30,6,3)</f>
        <v>1238.68</v>
      </c>
    </row>
    <row r="31" spans="3:10" ht="19.5" customHeight="1">
      <c r="C31" s="20"/>
      <c r="D31" s="12"/>
      <c r="E31" s="24">
        <v>4</v>
      </c>
      <c r="F31" s="27">
        <f>NetEnt(C30,1,4)</f>
        <v>1370.66</v>
      </c>
      <c r="G31" s="28">
        <f>NetEnt(C30,2,4)</f>
        <v>1437.1</v>
      </c>
      <c r="H31" s="28">
        <f>NetEnt(C30,3,4)</f>
        <v>1543.04</v>
      </c>
      <c r="I31" s="30">
        <f>NetEnt(C30,5,4)</f>
        <v>1150.92</v>
      </c>
      <c r="J31" s="32">
        <f>NetEnt(C30,6,4)</f>
        <v>1126.07</v>
      </c>
    </row>
    <row r="32" spans="3:10" ht="19.5" customHeight="1">
      <c r="C32" s="18">
        <f>C30+20</f>
        <v>2910</v>
      </c>
      <c r="D32" s="11">
        <f>C32+19.99</f>
        <v>2929.99</v>
      </c>
      <c r="E32" s="23">
        <v>3</v>
      </c>
      <c r="F32" s="26">
        <f>NetEnt(C32,1,3)</f>
        <v>1516.32</v>
      </c>
      <c r="G32" s="26">
        <f>NetEnt(C32,2,3)</f>
        <v>1589.6</v>
      </c>
      <c r="H32" s="26">
        <f>NetEnt(C32,3,3)</f>
        <v>1706.84</v>
      </c>
      <c r="I32" s="26">
        <f>NetEnt(C32,5,3)</f>
        <v>1273.2</v>
      </c>
      <c r="J32" s="29">
        <f>NetEnt(C32,6,3)</f>
        <v>1245.74</v>
      </c>
    </row>
    <row r="33" spans="3:10" ht="19.5" customHeight="1">
      <c r="C33" s="19"/>
      <c r="D33" s="12"/>
      <c r="E33" s="24">
        <v>4</v>
      </c>
      <c r="F33" s="27">
        <f>NetEnt(C32,1,4)</f>
        <v>1378.48</v>
      </c>
      <c r="G33" s="28">
        <f>NetEnt(C32,2,4)</f>
        <v>1445.09</v>
      </c>
      <c r="H33" s="28">
        <f>NetEnt(C32,3,4)</f>
        <v>1551.67</v>
      </c>
      <c r="I33" s="30">
        <f>NetEnt(C32,5,4)</f>
        <v>1157.45</v>
      </c>
      <c r="J33" s="32">
        <f>NetEnt(C32,6,4)</f>
        <v>1132.49</v>
      </c>
    </row>
    <row r="34" spans="3:10" ht="19.5" customHeight="1">
      <c r="C34" s="18">
        <f>C32+20</f>
        <v>2930</v>
      </c>
      <c r="D34" s="11">
        <f>C34+19.99</f>
        <v>2949.99</v>
      </c>
      <c r="E34" s="23">
        <v>3</v>
      </c>
      <c r="F34" s="26">
        <f>NetEnt(C34,1,3)</f>
        <v>1524.92</v>
      </c>
      <c r="G34" s="26">
        <f>NetEnt(C34,2,3)</f>
        <v>1598.4</v>
      </c>
      <c r="H34" s="26">
        <f>NetEnt(C34,3,3)</f>
        <v>1716.33</v>
      </c>
      <c r="I34" s="26">
        <f>NetEnt(C34,5,3)</f>
        <v>1280.26</v>
      </c>
      <c r="J34" s="29">
        <f>NetEnt(C34,6,3)</f>
        <v>1252.79</v>
      </c>
    </row>
    <row r="35" spans="3:10" ht="19.5" customHeight="1">
      <c r="C35" s="22"/>
      <c r="D35" s="13"/>
      <c r="E35" s="24">
        <v>4</v>
      </c>
      <c r="F35" s="27">
        <f>NetEnt(C34,1,4)</f>
        <v>1386.29</v>
      </c>
      <c r="G35" s="28">
        <f>NetEnt(C34,2,4)</f>
        <v>1453.09</v>
      </c>
      <c r="H35" s="28">
        <f>NetEnt(C34,3,4)</f>
        <v>1560.3</v>
      </c>
      <c r="I35" s="30">
        <f>NetEnt(C34,5,4)</f>
        <v>1163.87</v>
      </c>
      <c r="J35" s="32">
        <f>NetEnt(C34,6,4)</f>
        <v>1138.9</v>
      </c>
    </row>
    <row r="36" spans="3:10" ht="19.5" customHeight="1">
      <c r="C36" s="18">
        <f>C34+20</f>
        <v>2950</v>
      </c>
      <c r="D36" s="11">
        <f>C36+19.99</f>
        <v>2969.99</v>
      </c>
      <c r="E36" s="23">
        <v>3</v>
      </c>
      <c r="F36" s="26">
        <f>NetEnt(C36,1,3)</f>
        <v>1533.46</v>
      </c>
      <c r="G36" s="26">
        <f>NetEnt(C36,2,3)</f>
        <v>1607.18</v>
      </c>
      <c r="H36" s="26">
        <f>NetEnt(C36,3,3)</f>
        <v>1725.83</v>
      </c>
      <c r="I36" s="26">
        <f>NetEnt(C36,5,3)</f>
        <v>1287.32</v>
      </c>
      <c r="J36" s="29">
        <f>NetEnt(C36,6,3)</f>
        <v>1259.79</v>
      </c>
    </row>
    <row r="37" spans="3:10" ht="19.5" customHeight="1">
      <c r="C37" s="22"/>
      <c r="D37" s="13"/>
      <c r="E37" s="24">
        <v>4</v>
      </c>
      <c r="F37" s="27">
        <f>NetEnt(C36,1,4)</f>
        <v>1394.05</v>
      </c>
      <c r="G37" s="28">
        <f>NetEnt(C36,2,4)</f>
        <v>1461.07</v>
      </c>
      <c r="H37" s="28">
        <f>NetEnt(C36,3,4)</f>
        <v>1568.94</v>
      </c>
      <c r="I37" s="30">
        <f>NetEnt(C36,5,4)</f>
        <v>1170.29</v>
      </c>
      <c r="J37" s="32">
        <f>NetEnt(C36,6,4)</f>
        <v>1145.26</v>
      </c>
    </row>
    <row r="38" spans="3:10" ht="19.5" customHeight="1">
      <c r="C38" s="18">
        <f>C36+20</f>
        <v>2970</v>
      </c>
      <c r="D38" s="11">
        <f>C38+19.99</f>
        <v>2989.99</v>
      </c>
      <c r="E38" s="23">
        <v>3</v>
      </c>
      <c r="F38" s="26">
        <f>NetEnt(C38,1,3)</f>
        <v>1541.99</v>
      </c>
      <c r="G38" s="26">
        <f>NetEnt(C38,2,3)</f>
        <v>1615.98</v>
      </c>
      <c r="H38" s="26">
        <f>NetEnt(C38,3,3)</f>
        <v>1735.33</v>
      </c>
      <c r="I38" s="26">
        <f>NetEnt(C38,5,3)</f>
        <v>1294.5</v>
      </c>
      <c r="J38" s="29">
        <f>NetEnt(C38,6,3)</f>
        <v>1266.78</v>
      </c>
    </row>
    <row r="39" spans="3:10" ht="19.5" customHeight="1">
      <c r="C39" s="19"/>
      <c r="D39" s="13"/>
      <c r="E39" s="24">
        <v>4</v>
      </c>
      <c r="F39" s="27">
        <f>NetEnt(C38,1,4)</f>
        <v>1401.81</v>
      </c>
      <c r="G39" s="27">
        <f>NetEnt(C38,2,4)</f>
        <v>1469.07</v>
      </c>
      <c r="H39" s="27">
        <f>NetEnt(C38,3,4)</f>
        <v>1577.57</v>
      </c>
      <c r="I39" s="30">
        <f>NetEnt(C38,5,4)</f>
        <v>1176.82</v>
      </c>
      <c r="J39" s="32">
        <f>NetEnt(C38,6,4)</f>
        <v>1151.62</v>
      </c>
    </row>
    <row r="40" spans="3:10" ht="19.5" customHeight="1">
      <c r="C40" s="18">
        <f>C38+20</f>
        <v>2990</v>
      </c>
      <c r="D40" s="11">
        <f>C40+19.99</f>
        <v>3009.99</v>
      </c>
      <c r="E40" s="23">
        <v>3</v>
      </c>
      <c r="F40" s="26">
        <f>NetEnt(C40,1,3)</f>
        <v>1550.59</v>
      </c>
      <c r="G40" s="26">
        <f>NetEnt(C40,2,3)</f>
        <v>1624.77</v>
      </c>
      <c r="H40" s="26">
        <f>NetEnt(C40,3,3)</f>
        <v>1744.7</v>
      </c>
      <c r="I40" s="26">
        <f>NetEnt(C40,5,3)</f>
        <v>1301.43</v>
      </c>
      <c r="J40" s="29">
        <f>NetEnt(C40,6,3)</f>
        <v>1273.77</v>
      </c>
    </row>
    <row r="41" spans="3:10" ht="19.5" customHeight="1">
      <c r="C41" s="19"/>
      <c r="D41" s="12"/>
      <c r="E41" s="24">
        <v>4</v>
      </c>
      <c r="F41" s="27">
        <f>NetEnt(C40,1,4)</f>
        <v>1409.62</v>
      </c>
      <c r="G41" s="27">
        <f>NetEnt(C40,2,4)</f>
        <v>1477.06</v>
      </c>
      <c r="H41" s="27">
        <f>NetEnt(C40,3,4)</f>
        <v>1586.09</v>
      </c>
      <c r="I41" s="30">
        <f>NetEnt(C40,5,4)</f>
        <v>1183.12</v>
      </c>
      <c r="J41" s="30">
        <f>NetEnt(C40,6,4)</f>
        <v>1157.97</v>
      </c>
    </row>
  </sheetData>
  <sheetProtection/>
  <mergeCells count="14">
    <mergeCell ref="E10:J10"/>
    <mergeCell ref="C11:D11"/>
    <mergeCell ref="E8:E9"/>
    <mergeCell ref="F8:F9"/>
    <mergeCell ref="G8:G9"/>
    <mergeCell ref="H8:H9"/>
    <mergeCell ref="I8:I9"/>
    <mergeCell ref="J8:J9"/>
    <mergeCell ref="C3:D3"/>
    <mergeCell ref="E3:J4"/>
    <mergeCell ref="E5:J5"/>
    <mergeCell ref="G6:H6"/>
    <mergeCell ref="I6:J6"/>
    <mergeCell ref="E7:J7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C1:J41"/>
  <sheetViews>
    <sheetView zoomScalePageLayoutView="0" workbookViewId="0" topLeftCell="B1">
      <selection activeCell="E7" sqref="E7:J7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6" width="9.8515625" style="0" customWidth="1"/>
    <col min="7" max="7" width="10.57421875" style="0" customWidth="1"/>
    <col min="8" max="10" width="9.8515625" style="0" customWidth="1"/>
  </cols>
  <sheetData>
    <row r="1" spans="3:4" ht="12.75">
      <c r="C1" s="8"/>
      <c r="D1" s="8"/>
    </row>
    <row r="2" spans="3:4" ht="12.75">
      <c r="C2" s="6"/>
      <c r="D2" s="6"/>
    </row>
    <row r="3" spans="3:10" ht="12.75">
      <c r="C3" s="42" t="s">
        <v>0</v>
      </c>
      <c r="D3" s="43"/>
      <c r="E3" s="44" t="s">
        <v>1</v>
      </c>
      <c r="F3" s="45"/>
      <c r="G3" s="45"/>
      <c r="H3" s="45"/>
      <c r="I3" s="45"/>
      <c r="J3" s="46"/>
    </row>
    <row r="4" spans="3:10" ht="12.75">
      <c r="C4" s="2"/>
      <c r="D4" s="3"/>
      <c r="E4" s="47"/>
      <c r="F4" s="48"/>
      <c r="G4" s="48"/>
      <c r="H4" s="48"/>
      <c r="I4" s="48"/>
      <c r="J4" s="49"/>
    </row>
    <row r="5" spans="3:10" ht="12.75">
      <c r="C5" s="2"/>
      <c r="D5" s="3"/>
      <c r="E5" s="50" t="s">
        <v>2</v>
      </c>
      <c r="F5" s="51"/>
      <c r="G5" s="51"/>
      <c r="H5" s="51"/>
      <c r="I5" s="51"/>
      <c r="J5" s="52"/>
    </row>
    <row r="6" spans="3:10" ht="12.75">
      <c r="C6" s="2"/>
      <c r="D6" s="3"/>
      <c r="E6" s="1"/>
      <c r="F6" s="4"/>
      <c r="G6" s="56" t="s">
        <v>14</v>
      </c>
      <c r="H6" s="56"/>
      <c r="I6" s="61" t="s">
        <v>15</v>
      </c>
      <c r="J6" s="62"/>
    </row>
    <row r="7" spans="3:10" ht="12.75">
      <c r="C7" s="2"/>
      <c r="D7" s="3"/>
      <c r="E7" s="53" t="s">
        <v>3</v>
      </c>
      <c r="F7" s="54"/>
      <c r="G7" s="54"/>
      <c r="H7" s="54"/>
      <c r="I7" s="54"/>
      <c r="J7" s="55"/>
    </row>
    <row r="8" spans="3:10" ht="12.75">
      <c r="C8" s="2"/>
      <c r="D8" s="3"/>
      <c r="E8" s="59" t="s">
        <v>7</v>
      </c>
      <c r="F8" s="70" t="s">
        <v>13</v>
      </c>
      <c r="G8" s="57" t="s">
        <v>4</v>
      </c>
      <c r="H8" s="57" t="s">
        <v>12</v>
      </c>
      <c r="I8" s="57" t="s">
        <v>5</v>
      </c>
      <c r="J8" s="57" t="s">
        <v>6</v>
      </c>
    </row>
    <row r="9" spans="3:10" ht="12.75">
      <c r="C9" s="2"/>
      <c r="D9" s="3"/>
      <c r="E9" s="60"/>
      <c r="F9" s="71"/>
      <c r="G9" s="58"/>
      <c r="H9" s="58"/>
      <c r="I9" s="58"/>
      <c r="J9" s="58"/>
    </row>
    <row r="10" spans="3:10" ht="12.75">
      <c r="C10" s="2" t="s">
        <v>8</v>
      </c>
      <c r="D10" s="3" t="s">
        <v>9</v>
      </c>
      <c r="E10" s="65" t="s">
        <v>10</v>
      </c>
      <c r="F10" s="66"/>
      <c r="G10" s="66"/>
      <c r="H10" s="66"/>
      <c r="I10" s="66"/>
      <c r="J10" s="67"/>
    </row>
    <row r="11" spans="3:10" ht="12.75">
      <c r="C11" s="68" t="s">
        <v>11</v>
      </c>
      <c r="D11" s="69"/>
      <c r="E11" s="5"/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</row>
    <row r="12" spans="3:10" ht="19.5" customHeight="1">
      <c r="C12" s="18">
        <v>3310</v>
      </c>
      <c r="D12" s="11">
        <f>C12+19.99</f>
        <v>3329.99</v>
      </c>
      <c r="E12" s="23">
        <v>5</v>
      </c>
      <c r="F12" s="26">
        <f>NetEnt(C12,1,5)</f>
        <v>1904.94</v>
      </c>
      <c r="G12" s="26">
        <f>NetEnt(C12,2,5)</f>
        <v>1992.52</v>
      </c>
      <c r="H12" s="26">
        <f>NetEnt(C12,3,5)</f>
        <v>2139.04</v>
      </c>
      <c r="I12" s="26">
        <f>NetEnt(C12,5,5)</f>
        <v>1596.82</v>
      </c>
      <c r="J12" s="29">
        <f>NetEnt(C12,6,5)</f>
        <v>1565.28</v>
      </c>
    </row>
    <row r="13" spans="3:10" ht="19.5" customHeight="1">
      <c r="C13" s="19"/>
      <c r="D13" s="12"/>
      <c r="E13" s="24">
        <v>6</v>
      </c>
      <c r="F13" s="27">
        <f>NetEnt(C12,1,6)</f>
        <v>1751.67</v>
      </c>
      <c r="G13" s="28">
        <f>NetEnt(C12,2,6)</f>
        <v>1832.2</v>
      </c>
      <c r="H13" s="28">
        <f>NetEnt(C12,3,6)</f>
        <v>1966.94</v>
      </c>
      <c r="I13" s="30">
        <f>NetEnt(C12,5,6)</f>
        <v>1468.34</v>
      </c>
      <c r="J13" s="32">
        <f>NetEnt(C12,6,6)</f>
        <v>1439.34</v>
      </c>
    </row>
    <row r="14" spans="3:10" ht="19.5" customHeight="1">
      <c r="C14" s="18">
        <f>C12+20</f>
        <v>3330</v>
      </c>
      <c r="D14" s="11">
        <f>C14+19.99</f>
        <v>3349.99</v>
      </c>
      <c r="E14" s="23">
        <v>5</v>
      </c>
      <c r="F14" s="26">
        <f>NetEnt(C14,1,5)</f>
        <v>1914.37</v>
      </c>
      <c r="G14" s="26">
        <f>NetEnt(C14,2,5)</f>
        <v>2002.24</v>
      </c>
      <c r="H14" s="26">
        <f>NetEnt(C14,3,5)</f>
        <v>2149.48</v>
      </c>
      <c r="I14" s="28">
        <f>NetEnt(C14,5,5)</f>
        <v>1604.72</v>
      </c>
      <c r="J14" s="29">
        <f>NetEnt(C14,6,5)</f>
        <v>1573.11</v>
      </c>
    </row>
    <row r="15" spans="3:10" ht="19.5" customHeight="1">
      <c r="C15" s="20"/>
      <c r="D15" s="12"/>
      <c r="E15" s="24">
        <v>6</v>
      </c>
      <c r="F15" s="27">
        <f>NetEnt(C14,1,6)</f>
        <v>1760.34</v>
      </c>
      <c r="G15" s="28">
        <f>NetEnt(C14,2,6)</f>
        <v>1841.14</v>
      </c>
      <c r="H15" s="28">
        <f>NetEnt(C14,3,6)</f>
        <v>1976.54</v>
      </c>
      <c r="I15" s="30">
        <f>NetEnt(C14,5,6)</f>
        <v>1475.6</v>
      </c>
      <c r="J15" s="32">
        <f>NetEnt(C14,6,6)</f>
        <v>1446.54</v>
      </c>
    </row>
    <row r="16" spans="3:10" ht="19.5" customHeight="1">
      <c r="C16" s="18">
        <f>C14+20</f>
        <v>3350</v>
      </c>
      <c r="D16" s="11">
        <f>C16+19.99</f>
        <v>3369.99</v>
      </c>
      <c r="E16" s="23">
        <v>5</v>
      </c>
      <c r="F16" s="26">
        <f>NetEnt(C16,1,5)</f>
        <v>1923.87</v>
      </c>
      <c r="G16" s="26">
        <f>NetEnt(C16,2,5)</f>
        <v>2011.88</v>
      </c>
      <c r="H16" s="26">
        <f>NetEnt(C16,3,5)</f>
        <v>2159.92</v>
      </c>
      <c r="I16" s="26">
        <f>NetEnt(C16,5,5)</f>
        <v>1612.54</v>
      </c>
      <c r="J16" s="29">
        <f>NetEnt(C16,6,5)</f>
        <v>1581.01</v>
      </c>
    </row>
    <row r="17" spans="3:10" ht="19.5" customHeight="1">
      <c r="C17" s="20"/>
      <c r="D17" s="12"/>
      <c r="E17" s="24">
        <v>6</v>
      </c>
      <c r="F17" s="27">
        <f>NetEnt(C16,1,6)</f>
        <v>1769.07</v>
      </c>
      <c r="G17" s="28">
        <f>NetEnt(C16,2,6)</f>
        <v>1850</v>
      </c>
      <c r="H17" s="28">
        <f>NetEnt(C16,3,6)</f>
        <v>1986.14</v>
      </c>
      <c r="I17" s="30">
        <f>NetEnt(C16,5,6)</f>
        <v>1482.8</v>
      </c>
      <c r="J17" s="32">
        <f>NetEnt(C16,6,6)</f>
        <v>1453.8</v>
      </c>
    </row>
    <row r="18" spans="3:10" ht="19.5" customHeight="1">
      <c r="C18" s="21">
        <f>C16+20</f>
        <v>3370</v>
      </c>
      <c r="D18" s="13">
        <f>C18+19.99</f>
        <v>3389.99</v>
      </c>
      <c r="E18" s="23">
        <v>5</v>
      </c>
      <c r="F18" s="28">
        <f>NetEnt(C18,1,5)</f>
        <v>1933.29</v>
      </c>
      <c r="G18" s="26">
        <f>NetEnt(C18,2,5)</f>
        <v>2021.59</v>
      </c>
      <c r="H18" s="26">
        <f>NetEnt(C18,3,5)</f>
        <v>2170.22</v>
      </c>
      <c r="I18" s="26">
        <f>NetEnt(C18,5,5)</f>
        <v>1620.45</v>
      </c>
      <c r="J18" s="29">
        <f>NetEnt(C18,6,5)</f>
        <v>1588.92</v>
      </c>
    </row>
    <row r="19" spans="3:10" ht="19.5" customHeight="1">
      <c r="C19" s="20"/>
      <c r="D19" s="12"/>
      <c r="E19" s="24">
        <v>6</v>
      </c>
      <c r="F19" s="27">
        <f>NetEnt(C18,1,6)</f>
        <v>1777.74</v>
      </c>
      <c r="G19" s="28">
        <f>NetEnt(C18,2,6)</f>
        <v>1858.94</v>
      </c>
      <c r="H19" s="28">
        <f>NetEnt(C18,3,6)</f>
        <v>1995.6</v>
      </c>
      <c r="I19" s="30">
        <f>NetEnt(C18,5,6)</f>
        <v>1490.07</v>
      </c>
      <c r="J19" s="32">
        <f>NetEnt(C18,6,6)</f>
        <v>1461.07</v>
      </c>
    </row>
    <row r="20" spans="3:10" ht="19.5" customHeight="1">
      <c r="C20" s="18">
        <f>C18+20</f>
        <v>3390</v>
      </c>
      <c r="D20" s="11">
        <f>C20+19.99</f>
        <v>3409.99</v>
      </c>
      <c r="E20" s="23">
        <v>5</v>
      </c>
      <c r="F20" s="26">
        <f>NetEnt(C20,1,5)</f>
        <v>1942.71</v>
      </c>
      <c r="G20" s="26">
        <f>NetEnt(C20,2,5)</f>
        <v>2031.23</v>
      </c>
      <c r="H20" s="26">
        <f>NetEnt(C20,3,5)</f>
        <v>2180.66</v>
      </c>
      <c r="I20" s="26">
        <f>NetEnt(C20,5,5)</f>
        <v>1628.35</v>
      </c>
      <c r="J20" s="29">
        <f>NetEnt(C20,6,5)</f>
        <v>1596.82</v>
      </c>
    </row>
    <row r="21" spans="3:10" ht="19.5" customHeight="1">
      <c r="C21" s="20"/>
      <c r="D21" s="12"/>
      <c r="E21" s="24">
        <v>6</v>
      </c>
      <c r="F21" s="27">
        <f>NetEnt(C20,1,6)</f>
        <v>1786.4</v>
      </c>
      <c r="G21" s="28">
        <f>NetEnt(C20,2,6)</f>
        <v>1867.8</v>
      </c>
      <c r="H21" s="28">
        <f>NetEnt(C20,3,6)</f>
        <v>2005.2</v>
      </c>
      <c r="I21" s="30">
        <f>NetEnt(C20,5,6)</f>
        <v>1497.34</v>
      </c>
      <c r="J21" s="32">
        <f>NetEnt(C20,6,6)</f>
        <v>1468.34</v>
      </c>
    </row>
    <row r="22" spans="3:10" ht="19.5" customHeight="1">
      <c r="C22" s="18">
        <f>C20+20</f>
        <v>3410</v>
      </c>
      <c r="D22" s="11">
        <f>C22+19.99</f>
        <v>3429.99</v>
      </c>
      <c r="E22" s="23">
        <v>5</v>
      </c>
      <c r="F22" s="26">
        <f>NetEnt(C22,1,5)</f>
        <v>1952.14</v>
      </c>
      <c r="G22" s="26">
        <f>NetEnt(C22,2,5)</f>
        <v>2040.88</v>
      </c>
      <c r="H22" s="26">
        <f>NetEnt(C22,3,5)</f>
        <v>2191.09</v>
      </c>
      <c r="I22" s="26">
        <f>NetEnt(C22,5,5)</f>
        <v>1636.18</v>
      </c>
      <c r="J22" s="29">
        <f>NetEnt(C22,6,5)</f>
        <v>1604.65</v>
      </c>
    </row>
    <row r="23" spans="3:10" ht="19.5" customHeight="1">
      <c r="C23" s="20"/>
      <c r="D23" s="12"/>
      <c r="E23" s="24">
        <v>6</v>
      </c>
      <c r="F23" s="27">
        <f>NetEnt(C22,1,6)</f>
        <v>1795.07</v>
      </c>
      <c r="G23" s="28">
        <f>NetEnt(C22,2,6)</f>
        <v>1876.67</v>
      </c>
      <c r="H23" s="28">
        <f>NetEnt(C22,3,6)</f>
        <v>2014.8</v>
      </c>
      <c r="I23" s="30">
        <f>NetEnt(C22,5,6)</f>
        <v>1504.54</v>
      </c>
      <c r="J23" s="32">
        <f>NetEnt(C22,6,6)</f>
        <v>1475.54</v>
      </c>
    </row>
    <row r="24" spans="3:10" ht="19.5" customHeight="1">
      <c r="C24" s="18">
        <f>C22+20</f>
        <v>3430</v>
      </c>
      <c r="D24" s="11">
        <f>C24+19.99</f>
        <v>3449.99</v>
      </c>
      <c r="E24" s="23">
        <v>5</v>
      </c>
      <c r="F24" s="26">
        <f>NetEnt(C24,1,5)</f>
        <v>1961.49</v>
      </c>
      <c r="G24" s="26">
        <f>NetEnt(C24,2,5)</f>
        <v>2050.52</v>
      </c>
      <c r="H24" s="26">
        <f>NetEnt(C24,3,5)</f>
        <v>2201.4</v>
      </c>
      <c r="I24" s="26">
        <f>NetEnt(C24,5,5)</f>
        <v>1644.08</v>
      </c>
      <c r="J24" s="29">
        <f>NetEnt(C24,6,5)</f>
        <v>1612.54</v>
      </c>
    </row>
    <row r="25" spans="3:10" ht="19.5" customHeight="1">
      <c r="C25" s="20"/>
      <c r="D25" s="12"/>
      <c r="E25" s="24">
        <v>6</v>
      </c>
      <c r="F25" s="27">
        <f>NetEnt(C24,1,6)</f>
        <v>1803.67</v>
      </c>
      <c r="G25" s="28">
        <f>NetEnt(C24,2,6)</f>
        <v>1885.54</v>
      </c>
      <c r="H25" s="28">
        <f>NetEnt(C24,3,6)</f>
        <v>2024.27</v>
      </c>
      <c r="I25" s="30">
        <f>NetEnt(C24,5,6)</f>
        <v>1511.8</v>
      </c>
      <c r="J25" s="32">
        <f>NetEnt(C24,6,6)</f>
        <v>1482.8</v>
      </c>
    </row>
    <row r="26" spans="3:10" ht="19.5" customHeight="1">
      <c r="C26" s="18">
        <f>C24+20</f>
        <v>3450</v>
      </c>
      <c r="D26" s="11">
        <f>C26+19.99</f>
        <v>3469.99</v>
      </c>
      <c r="E26" s="23">
        <v>5</v>
      </c>
      <c r="F26" s="26">
        <f>NetEnt(C26,1,5)</f>
        <v>1970.92</v>
      </c>
      <c r="G26" s="26">
        <f>NetEnt(C26,2,5)</f>
        <v>2060.16</v>
      </c>
      <c r="H26" s="26">
        <f>NetEnt(C26,3,5)</f>
        <v>2211.84</v>
      </c>
      <c r="I26" s="26">
        <f>NetEnt(C26,5,5)</f>
        <v>1651.99</v>
      </c>
      <c r="J26" s="29">
        <f>NetEnt(C26,6,5)</f>
        <v>1620.45</v>
      </c>
    </row>
    <row r="27" spans="3:10" ht="19.5" customHeight="1">
      <c r="C27" s="20"/>
      <c r="D27" s="12"/>
      <c r="E27" s="24">
        <v>6</v>
      </c>
      <c r="F27" s="27">
        <f>NetEnt(C26,1,6)</f>
        <v>1812.34</v>
      </c>
      <c r="G27" s="28">
        <f>NetEnt(C26,2,6)</f>
        <v>1894.4</v>
      </c>
      <c r="H27" s="28">
        <f>NetEnt(C26,3,6)</f>
        <v>2033.87</v>
      </c>
      <c r="I27" s="30">
        <f>NetEnt(C26,5,6)</f>
        <v>1519.07</v>
      </c>
      <c r="J27" s="32">
        <f>NetEnt(C26,6,6)</f>
        <v>1490.07</v>
      </c>
    </row>
    <row r="28" spans="3:10" ht="19.5" customHeight="1">
      <c r="C28" s="21">
        <f>C26+20</f>
        <v>3470</v>
      </c>
      <c r="D28" s="13">
        <f>C28+19.99</f>
        <v>3489.99</v>
      </c>
      <c r="E28" s="23">
        <v>5</v>
      </c>
      <c r="F28" s="28">
        <f>NetEnt(C28,1,5)</f>
        <v>1980.27</v>
      </c>
      <c r="G28" s="26">
        <f>NetEnt(C28,2,5)</f>
        <v>2069.81</v>
      </c>
      <c r="H28" s="26">
        <f>NetEnt(C28,3,5)</f>
        <v>2222.13</v>
      </c>
      <c r="I28" s="26">
        <f>NetEnt(C28,5,5)</f>
        <v>1659.89</v>
      </c>
      <c r="J28" s="29">
        <f>NetEnt(C28,6,5)</f>
        <v>1628.28</v>
      </c>
    </row>
    <row r="29" spans="3:10" ht="19.5" customHeight="1">
      <c r="C29" s="20"/>
      <c r="D29" s="12"/>
      <c r="E29" s="24">
        <v>6</v>
      </c>
      <c r="F29" s="27">
        <f>NetEnt(C28,1,6)</f>
        <v>1820.94</v>
      </c>
      <c r="G29" s="28">
        <f>NetEnt(C28,2,6)</f>
        <v>1903.27</v>
      </c>
      <c r="H29" s="28">
        <f>NetEnt(C28,3,6)</f>
        <v>2043.34</v>
      </c>
      <c r="I29" s="30">
        <f>NetEnt(C28,5,6)</f>
        <v>1526.34</v>
      </c>
      <c r="J29" s="32">
        <f>NetEnt(C28,6,6)</f>
        <v>1497.27</v>
      </c>
    </row>
    <row r="30" spans="3:10" ht="19.5" customHeight="1">
      <c r="C30" s="21">
        <f>C28+20</f>
        <v>3490</v>
      </c>
      <c r="D30" s="13">
        <f>C30+19.99</f>
        <v>3509.99</v>
      </c>
      <c r="E30" s="23">
        <v>5</v>
      </c>
      <c r="F30" s="28">
        <f>NetEnt(C30,1,5)</f>
        <v>1989.62</v>
      </c>
      <c r="G30" s="26">
        <f>NetEnt(C30,2,5)</f>
        <v>2079.38</v>
      </c>
      <c r="H30" s="26">
        <f>NetEnt(C30,3,5)</f>
        <v>2232.57</v>
      </c>
      <c r="I30" s="26">
        <f>NetEnt(C30,5,5)</f>
        <v>1667.72</v>
      </c>
      <c r="J30" s="29">
        <f>NetEnt(C30,6,5)</f>
        <v>1636.18</v>
      </c>
    </row>
    <row r="31" spans="3:10" ht="19.5" customHeight="1">
      <c r="C31" s="20"/>
      <c r="D31" s="12"/>
      <c r="E31" s="24">
        <v>6</v>
      </c>
      <c r="F31" s="27">
        <f>NetEnt(C30,1,6)</f>
        <v>1829.54</v>
      </c>
      <c r="G31" s="28">
        <f>NetEnt(C30,2,6)</f>
        <v>1912.07</v>
      </c>
      <c r="H31" s="28">
        <f>NetEnt(C30,3,6)</f>
        <v>2052.94</v>
      </c>
      <c r="I31" s="30">
        <f>NetEnt(C30,5,6)</f>
        <v>1533.54</v>
      </c>
      <c r="J31" s="32">
        <f>NetEnt(C30,6,6)</f>
        <v>1504.54</v>
      </c>
    </row>
    <row r="32" spans="3:10" ht="19.5" customHeight="1">
      <c r="C32" s="18">
        <f>C30+20</f>
        <v>3510</v>
      </c>
      <c r="D32" s="11">
        <f>C32+19.99</f>
        <v>3529.99</v>
      </c>
      <c r="E32" s="23">
        <v>5</v>
      </c>
      <c r="F32" s="26">
        <f>NetEnt(C32,1,5)</f>
        <v>1998.97</v>
      </c>
      <c r="G32" s="26">
        <f>NetEnt(C32,2,5)</f>
        <v>2088.95</v>
      </c>
      <c r="H32" s="26">
        <f>NetEnt(C32,3,5)</f>
        <v>2242.86</v>
      </c>
      <c r="I32" s="26">
        <f>NetEnt(C32,5,5)</f>
        <v>1675.62</v>
      </c>
      <c r="J32" s="29">
        <f>NetEnt(C32,6,5)</f>
        <v>1644.08</v>
      </c>
    </row>
    <row r="33" spans="3:10" ht="19.5" customHeight="1">
      <c r="C33" s="19"/>
      <c r="D33" s="12"/>
      <c r="E33" s="24">
        <v>6</v>
      </c>
      <c r="F33" s="27">
        <f>NetEnt(C32,1,6)</f>
        <v>1838.14</v>
      </c>
      <c r="G33" s="28">
        <f>NetEnt(C32,2,6)</f>
        <v>1920.87</v>
      </c>
      <c r="H33" s="28">
        <f>NetEnt(C32,3,6)</f>
        <v>2062.4</v>
      </c>
      <c r="I33" s="30">
        <f>NetEnt(C32,5,6)</f>
        <v>1540.8</v>
      </c>
      <c r="J33" s="32">
        <f>NetEnt(C32,6,6)</f>
        <v>1511.8</v>
      </c>
    </row>
    <row r="34" spans="3:10" ht="19.5" customHeight="1">
      <c r="C34" s="18">
        <f>C32+20</f>
        <v>3530</v>
      </c>
      <c r="D34" s="11">
        <f>C34+19.99</f>
        <v>3549.99</v>
      </c>
      <c r="E34" s="23">
        <v>5</v>
      </c>
      <c r="F34" s="26">
        <f>NetEnt(C34,1,5)</f>
        <v>2008.33</v>
      </c>
      <c r="G34" s="26">
        <f>NetEnt(C34,2,5)</f>
        <v>2098.59</v>
      </c>
      <c r="H34" s="26">
        <f>NetEnt(C34,3,5)</f>
        <v>2253.3</v>
      </c>
      <c r="I34" s="26">
        <f>NetEnt(C34,5,5)</f>
        <v>1683.53</v>
      </c>
      <c r="J34" s="29">
        <f>NetEnt(C34,6,5)</f>
        <v>1651.99</v>
      </c>
    </row>
    <row r="35" spans="3:10" ht="19.5" customHeight="1">
      <c r="C35" s="22"/>
      <c r="D35" s="13"/>
      <c r="E35" s="24">
        <v>6</v>
      </c>
      <c r="F35" s="27">
        <f>NetEnt(C34,1,6)</f>
        <v>1846.74</v>
      </c>
      <c r="G35" s="28">
        <f>NetEnt(C34,2,6)</f>
        <v>1929.74</v>
      </c>
      <c r="H35" s="28">
        <f>NetEnt(C34,3,6)</f>
        <v>2072</v>
      </c>
      <c r="I35" s="30">
        <f>NetEnt(C34,5,6)</f>
        <v>1548.07</v>
      </c>
      <c r="J35" s="32">
        <f>NetEnt(C34,6,6)</f>
        <v>1519.07</v>
      </c>
    </row>
    <row r="36" spans="3:10" ht="19.5" customHeight="1">
      <c r="C36" s="18">
        <f>C34+20</f>
        <v>3550</v>
      </c>
      <c r="D36" s="11">
        <f>C36+19.99</f>
        <v>3569.99</v>
      </c>
      <c r="E36" s="23">
        <v>5</v>
      </c>
      <c r="F36" s="26">
        <f>NetEnt(C36,1,5)</f>
        <v>2017.68</v>
      </c>
      <c r="G36" s="26">
        <f>NetEnt(C36,2,5)</f>
        <v>2108.09</v>
      </c>
      <c r="H36" s="26">
        <f>NetEnt(C36,3,5)</f>
        <v>2263.6</v>
      </c>
      <c r="I36" s="26">
        <f>NetEnt(C36,5,5)</f>
        <v>1691.36</v>
      </c>
      <c r="J36" s="29">
        <f>NetEnt(C36,6,5)</f>
        <v>1659.82</v>
      </c>
    </row>
    <row r="37" spans="3:10" ht="19.5" customHeight="1">
      <c r="C37" s="22"/>
      <c r="D37" s="13"/>
      <c r="E37" s="24">
        <v>6</v>
      </c>
      <c r="F37" s="27">
        <f>NetEnt(C36,1,6)</f>
        <v>1855.34</v>
      </c>
      <c r="G37" s="28">
        <f>NetEnt(C36,2,6)</f>
        <v>1938.47</v>
      </c>
      <c r="H37" s="28">
        <f>NetEnt(C36,3,6)</f>
        <v>2081.47</v>
      </c>
      <c r="I37" s="30">
        <f>NetEnt(C36,5,6)</f>
        <v>1555.27</v>
      </c>
      <c r="J37" s="32">
        <f>NetEnt(C36,6,6)</f>
        <v>1526.27</v>
      </c>
    </row>
    <row r="38" spans="3:10" ht="19.5" customHeight="1">
      <c r="C38" s="18">
        <f>C36+20</f>
        <v>3570</v>
      </c>
      <c r="D38" s="11">
        <f>C38+19.99</f>
        <v>3589.99</v>
      </c>
      <c r="E38" s="23">
        <v>5</v>
      </c>
      <c r="F38" s="26">
        <f>NetEnt(C38,1,5)</f>
        <v>2026.96</v>
      </c>
      <c r="G38" s="26">
        <f>NetEnt(C38,2,5)</f>
        <v>2117.66</v>
      </c>
      <c r="H38" s="26">
        <f>NetEnt(C38,3,5)</f>
        <v>2273.89</v>
      </c>
      <c r="I38" s="26">
        <f>NetEnt(C38,5,5)</f>
        <v>1699.26</v>
      </c>
      <c r="J38" s="29">
        <f>NetEnt(C38,6,5)</f>
        <v>1667.72</v>
      </c>
    </row>
    <row r="39" spans="3:10" ht="19.5" customHeight="1">
      <c r="C39" s="19"/>
      <c r="D39" s="13"/>
      <c r="E39" s="24">
        <v>6</v>
      </c>
      <c r="F39" s="27">
        <f>NetEnt(C38,1,6)</f>
        <v>1863.87</v>
      </c>
      <c r="G39" s="27">
        <f>NetEnt(C38,2,6)</f>
        <v>1947.27</v>
      </c>
      <c r="H39" s="27">
        <f>NetEnt(C38,3,6)</f>
        <v>2090.94</v>
      </c>
      <c r="I39" s="30">
        <f>NetEnt(C38,5,6)</f>
        <v>1562.54</v>
      </c>
      <c r="J39" s="32">
        <f>NetEnt(C38,6,6)</f>
        <v>1533.54</v>
      </c>
    </row>
    <row r="40" spans="3:10" ht="19.5" customHeight="1">
      <c r="C40" s="18">
        <f>C38+20</f>
        <v>3590</v>
      </c>
      <c r="D40" s="11">
        <f>C40+19.99</f>
        <v>3609.99</v>
      </c>
      <c r="E40" s="23">
        <v>5</v>
      </c>
      <c r="F40" s="26">
        <f>NetEnt(C40,1,5)</f>
        <v>2036.31</v>
      </c>
      <c r="G40" s="26">
        <f>NetEnt(C40,2,5)</f>
        <v>2127.23</v>
      </c>
      <c r="H40" s="26">
        <f>NetEnt(C40,3,5)</f>
        <v>2284.33</v>
      </c>
      <c r="I40" s="26">
        <f>NetEnt(C40,5,5)</f>
        <v>1707.16</v>
      </c>
      <c r="J40" s="29">
        <f>NetEnt(C40,6,5)</f>
        <v>1675.62</v>
      </c>
    </row>
    <row r="41" spans="3:10" ht="19.5" customHeight="1">
      <c r="C41" s="19"/>
      <c r="D41" s="12"/>
      <c r="E41" s="24">
        <v>6</v>
      </c>
      <c r="F41" s="27">
        <f>NetEnt(C40,1,6)</f>
        <v>1872.47</v>
      </c>
      <c r="G41" s="27">
        <f>NetEnt(C40,2,6)</f>
        <v>1956.07</v>
      </c>
      <c r="H41" s="27">
        <f>NetEnt(C40,3,6)</f>
        <v>2100.54</v>
      </c>
      <c r="I41" s="30">
        <f>NetEnt(C40,5,6)</f>
        <v>1569.8</v>
      </c>
      <c r="J41" s="30">
        <f>NetEnt(C40,6,6)</f>
        <v>1540.8</v>
      </c>
    </row>
  </sheetData>
  <sheetProtection/>
  <mergeCells count="14">
    <mergeCell ref="E10:J10"/>
    <mergeCell ref="C11:D11"/>
    <mergeCell ref="E8:E9"/>
    <mergeCell ref="F8:F9"/>
    <mergeCell ref="G8:G9"/>
    <mergeCell ref="H8:H9"/>
    <mergeCell ref="I8:I9"/>
    <mergeCell ref="J8:J9"/>
    <mergeCell ref="C3:D3"/>
    <mergeCell ref="E3:J4"/>
    <mergeCell ref="E5:J5"/>
    <mergeCell ref="G6:H6"/>
    <mergeCell ref="I6:J6"/>
    <mergeCell ref="E7:J7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maschinelle Berechnung von Kurzarbeitergeld 2013</dc:title>
  <dc:subject>nach dem SGB III</dc:subject>
  <dc:creator>Wolfgang Parmentier</dc:creator>
  <cp:keywords/>
  <dc:description/>
  <cp:lastModifiedBy>johannesparmentier</cp:lastModifiedBy>
  <cp:lastPrinted>2008-12-30T23:10:38Z</cp:lastPrinted>
  <dcterms:created xsi:type="dcterms:W3CDTF">2008-12-30T21:14:47Z</dcterms:created>
  <dcterms:modified xsi:type="dcterms:W3CDTF">2022-06-06T14:28:13Z</dcterms:modified>
  <cp:category/>
  <cp:version/>
  <cp:contentType/>
  <cp:contentStatus/>
</cp:coreProperties>
</file>