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5480" windowHeight="11640" activeTab="0"/>
  </bookViews>
  <sheets>
    <sheet name="Rechn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5" authorId="0">
      <text>
        <r>
          <rPr>
            <sz val="8"/>
            <rFont val="Tahoma"/>
            <family val="0"/>
          </rPr>
          <t xml:space="preserve">geboren 
vor 1941=1, 1941=2, 1942=3, 1943=4, 1944=5, 1945=6,
1946=7, 1947=8
1948=9, nach 1948=0
</t>
        </r>
      </text>
    </comment>
    <comment ref="A8" authorId="1">
      <text>
        <r>
          <rPr>
            <b/>
            <sz val="8"/>
            <rFont val="Tahoma"/>
            <family val="0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0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7" authorId="1">
      <text>
        <r>
          <rPr>
            <sz val="8"/>
            <rFont val="Tahoma"/>
            <family val="0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<sst xmlns="http://schemas.openxmlformats.org/spreadsheetml/2006/main" count="68" uniqueCount="55">
  <si>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</si>
  <si>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</si>
  <si>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</si>
  <si>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</si>
  <si>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</si>
  <si>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</si>
  <si>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</si>
  <si>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</si>
  <si>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</si>
  <si>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</si>
  <si>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</si>
  <si>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</si>
  <si>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</si>
  <si>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>http://www.parmentier.de/steuer/steuer01.htm</t>
  </si>
  <si>
    <t>parmentier.ffm@t-online.de</t>
  </si>
  <si>
    <t xml:space="preserve"> Wolfgang Parmentier Frankfurt am Main e-Mail: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</si>
  <si>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</si>
  <si>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</si>
  <si>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</si>
  <si>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</si>
  <si>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Das Makro ist FreeWare. Zum Aufrufen  Alt + F11 drücken.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</si>
  <si>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</si>
  <si>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</si>
  <si>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</si>
  <si>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</si>
  <si>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</si>
  <si>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</si>
  <si>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Arbeitgeberzuschuss nein=0, ja=1</t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</si>
  <si>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</si>
  <si>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</si>
  <si>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</si>
  <si>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 xml:space="preserve">Gewünschter </t>
    </r>
    <r>
      <rPr>
        <b/>
        <sz val="10"/>
        <color indexed="17"/>
        <rFont val="Arial"/>
        <family val="2"/>
      </rPr>
      <t>Nettolohn</t>
    </r>
  </si>
  <si>
    <t>mit Wunschnetto Berechnung</t>
  </si>
  <si>
    <t>berücksichtigen. Makro braucht nicht angepasst zu werden!</t>
  </si>
  <si>
    <t>Wunschnetto() wird mit EventHandler in Mappe 'Rechner' auf-</t>
  </si>
  <si>
    <t>Es wird jeweils mit der Funktion LSt(Zellwerte B2-B18) in den</t>
  </si>
  <si>
    <t xml:space="preserve">Zellen kann man nach eigenem Wunsch belegen. Im </t>
  </si>
  <si>
    <t>Funktionsaufruf muß man diese Änderungen entsprechend</t>
  </si>
  <si>
    <t>gerufen (wenn Zelle B1 sich ändert).</t>
  </si>
  <si>
    <t>Es kann so übernommen werden (Datei_exportieren/_import).</t>
  </si>
  <si>
    <t>Zellen B21 bis B27 aufgerufen (jeweils mit anderem Indikator)</t>
  </si>
  <si>
    <t xml:space="preserve">Für mehrer Berechnungen nebeneinander Zellen B2-B30 in </t>
  </si>
  <si>
    <t>weitere Spalten kopieren. Excel ändert von selbst die Zell-</t>
  </si>
  <si>
    <t>bezüge.</t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</si>
  <si>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</si>
  <si>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r>
      <t>Krankenversicherung:</t>
    </r>
    <r>
      <rPr>
        <sz val="10"/>
        <rFont val="Arial"/>
        <family val="2"/>
      </rPr>
      <t xml:space="preserve"> Beitragssatz 15,5%, reduziert 14,9%</t>
    </r>
  </si>
  <si>
    <r>
      <t xml:space="preserve">( = Beitragssatz </t>
    </r>
    <r>
      <rPr>
        <u val="single"/>
        <sz val="10"/>
        <color indexed="12"/>
        <rFont val="Arial"/>
        <family val="2"/>
      </rPr>
      <t>incl.</t>
    </r>
    <r>
      <rPr>
        <sz val="10"/>
        <color indexed="12"/>
        <rFont val="Arial"/>
        <family val="2"/>
      </rPr>
      <t xml:space="preserve"> 0,9% Arbeitnehmersonderbeitrag)</t>
    </r>
  </si>
  <si>
    <t>versicherung.</t>
  </si>
  <si>
    <r>
      <t>private KrankenV:</t>
    </r>
    <r>
      <rPr>
        <sz val="10"/>
        <rFont val="Arial"/>
        <family val="2"/>
      </rPr>
      <t xml:space="preserve"> Werte über 20 werden als Prämie (in €) </t>
    </r>
  </si>
  <si>
    <t>Ohne Angabe Basisprämie = ohne Nachweis der Kranken-</t>
  </si>
  <si>
    <r>
      <t xml:space="preserve">PKV Basisprämie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</si>
  <si>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 xml:space="preserve">Makro für Lohnsteuerberechnung 2013                               </t>
  </si>
  <si>
    <t>Summe früherer Einmalzahlungen in 2013</t>
  </si>
  <si>
    <r>
      <t xml:space="preserve">450-850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  <r>
      <rPr>
        <sz val="9"/>
        <rFont val="Arial"/>
        <family val="2"/>
      </rPr>
      <t xml:space="preserve"> (Faktor 0.7605)</t>
    </r>
  </si>
  <si>
    <t>8.130 Grundfreibetrag berücksichtigt         Stand 11.2.2013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</si>
</sst>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2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48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vertical="top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Alignment="1">
      <alignment horizontal="center"/>
    </xf>
    <xf numFmtId="0" fontId="0" fillId="36" borderId="12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0" xfId="0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36" borderId="0" xfId="0" applyNumberForma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7" borderId="15" xfId="0" applyFont="1" applyFill="1" applyBorder="1" applyAlignment="1">
      <alignment/>
    </xf>
    <xf numFmtId="0" fontId="4" fillId="37" borderId="16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15" fillId="0" borderId="16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173" fontId="0" fillId="36" borderId="14" xfId="0" applyNumberFormat="1" applyFont="1" applyFill="1" applyBorder="1" applyAlignment="1">
      <alignment/>
    </xf>
    <xf numFmtId="0" fontId="1" fillId="35" borderId="16" xfId="0" applyFont="1" applyFill="1" applyBorder="1" applyAlignment="1">
      <alignment/>
    </xf>
    <xf numFmtId="173" fontId="0" fillId="35" borderId="18" xfId="0" applyNumberForma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23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0" fillId="0" borderId="18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17" fillId="38" borderId="19" xfId="0" applyFont="1" applyFill="1" applyBorder="1" applyAlignment="1">
      <alignment/>
    </xf>
    <xf numFmtId="3" fontId="12" fillId="38" borderId="19" xfId="0" applyNumberFormat="1" applyFont="1" applyFill="1" applyBorder="1" applyAlignment="1">
      <alignment/>
    </xf>
    <xf numFmtId="0" fontId="12" fillId="38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" fontId="3" fillId="0" borderId="11" xfId="0" applyNumberFormat="1" applyFont="1" applyBorder="1" applyAlignment="1">
      <alignment horizontal="right" wrapText="1"/>
    </xf>
    <xf numFmtId="4" fontId="0" fillId="36" borderId="11" xfId="0" applyNumberForma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4" fontId="2" fillId="0" borderId="11" xfId="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4" fontId="13" fillId="36" borderId="11" xfId="0" applyNumberFormat="1" applyFont="1" applyFill="1" applyBorder="1" applyAlignment="1">
      <alignment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11" fillId="35" borderId="0" xfId="0" applyFont="1" applyFill="1" applyBorder="1" applyAlignment="1">
      <alignment horizontal="right"/>
    </xf>
    <xf numFmtId="0" fontId="8" fillId="35" borderId="0" xfId="48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1" fillId="35" borderId="0" xfId="0" applyFont="1" applyFill="1" applyAlignment="1">
      <alignment horizontal="right"/>
    </xf>
    <xf numFmtId="0" fontId="8" fillId="35" borderId="0" xfId="48" applyFill="1" applyAlignment="1" applyProtection="1">
      <alignment horizontal="left"/>
      <protection/>
    </xf>
    <xf numFmtId="0" fontId="3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2E1C8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1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49.1406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57421875" style="0" customWidth="1"/>
    <col min="6" max="7" width="11.421875" style="4" customWidth="1"/>
    <col min="8" max="11" width="11.421875" style="3" customWidth="1"/>
  </cols>
  <sheetData>
    <row r="1" spans="1:11" ht="13.5" customHeight="1">
      <c r="A1" s="68" t="s">
        <v>31</v>
      </c>
      <c r="B1" s="69">
        <v>1344.59</v>
      </c>
      <c r="C1" s="1" t="s">
        <v>0</v>
      </c>
      <c r="D1" s="90" t="s">
        <v>51</v>
      </c>
      <c r="E1" s="91"/>
      <c r="F1" s="49"/>
      <c r="G1" s="14"/>
      <c r="H1" s="14"/>
      <c r="I1" s="14"/>
      <c r="J1" s="14"/>
      <c r="K1" s="14"/>
    </row>
    <row r="2" spans="1:11" ht="12.75">
      <c r="A2" s="22" t="s">
        <v>19</v>
      </c>
      <c r="B2" s="75">
        <v>2000</v>
      </c>
      <c r="C2" s="1" t="s">
        <v>0</v>
      </c>
      <c r="D2" s="92"/>
      <c r="E2" s="93"/>
      <c r="H2" s="4"/>
      <c r="I2" s="4"/>
      <c r="J2" s="4"/>
      <c r="K2" s="4"/>
    </row>
    <row r="3" spans="1:11" ht="12.75">
      <c r="A3" s="8" t="s">
        <v>1</v>
      </c>
      <c r="B3" s="10">
        <v>2</v>
      </c>
      <c r="C3" s="1"/>
      <c r="D3" s="70"/>
      <c r="E3" s="71" t="s">
        <v>32</v>
      </c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72"/>
      <c r="E4" s="73"/>
      <c r="H4"/>
      <c r="I4"/>
      <c r="J4"/>
      <c r="K4"/>
    </row>
    <row r="5" spans="1:11" ht="12.75" customHeight="1">
      <c r="A5" s="85" t="s">
        <v>44</v>
      </c>
      <c r="B5" s="86">
        <v>0.9</v>
      </c>
      <c r="C5" s="2"/>
      <c r="D5" s="72"/>
      <c r="E5" s="73"/>
      <c r="H5"/>
      <c r="I5"/>
      <c r="J5"/>
      <c r="K5"/>
    </row>
    <row r="6" spans="1:11" ht="12.75">
      <c r="A6" s="8" t="s">
        <v>3</v>
      </c>
      <c r="B6" s="10">
        <v>0</v>
      </c>
      <c r="C6" s="1"/>
      <c r="D6" s="99">
        <f>IF(AND(B4=2,B7=0),"In Steuerklasse 2 muß mindestens ein Kinderfreibetrag angegeben werden (Zelle B6)!",IF(AND(B7&gt;0,B12=1),"Bitte in Zelle B11 eine 0 eingeben (nicht kinderlos)",IF(AND(B16=1,B18&gt;0),"Bei der Gleitzonenberechnung sind keine Einmalzahlungen berücksichtigbar!",IF(AND(B4=6,B16=1),"Bei Steuerklasse VI keine Gleitzonenberechnung möglich!",""))))</f>
      </c>
      <c r="E6" s="100"/>
      <c r="H6"/>
      <c r="I6"/>
      <c r="J6"/>
      <c r="K6"/>
    </row>
    <row r="7" spans="1:11" ht="12.75">
      <c r="A7" s="8" t="s">
        <v>4</v>
      </c>
      <c r="B7" s="10">
        <v>0</v>
      </c>
      <c r="C7" s="1"/>
      <c r="D7" s="101"/>
      <c r="E7" s="100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74"/>
      <c r="E8" s="73"/>
      <c r="H8"/>
      <c r="I8"/>
      <c r="J8"/>
      <c r="K8"/>
    </row>
    <row r="9" spans="1:11" ht="12.75">
      <c r="A9" s="57" t="s">
        <v>26</v>
      </c>
      <c r="B9" s="58">
        <v>15.5</v>
      </c>
      <c r="C9" s="59" t="s">
        <v>21</v>
      </c>
      <c r="D9" s="38"/>
      <c r="E9" s="39" t="s">
        <v>45</v>
      </c>
      <c r="H9"/>
      <c r="I9"/>
      <c r="J9"/>
      <c r="K9"/>
    </row>
    <row r="10" spans="1:11" ht="12.75">
      <c r="A10" s="44" t="s">
        <v>50</v>
      </c>
      <c r="B10" s="56"/>
      <c r="C10" s="48" t="s">
        <v>0</v>
      </c>
      <c r="D10" s="33"/>
      <c r="E10" s="34" t="s">
        <v>46</v>
      </c>
      <c r="H10"/>
      <c r="I10"/>
      <c r="J10"/>
      <c r="K10"/>
    </row>
    <row r="11" spans="1:11" ht="12.75">
      <c r="A11" s="45" t="s">
        <v>27</v>
      </c>
      <c r="B11" s="46">
        <v>0</v>
      </c>
      <c r="C11" s="47"/>
      <c r="D11" s="38"/>
      <c r="E11" s="39" t="s">
        <v>48</v>
      </c>
      <c r="H11"/>
      <c r="I11"/>
      <c r="J11"/>
      <c r="K11"/>
    </row>
    <row r="12" spans="1:11" ht="12.75">
      <c r="A12" s="8" t="s">
        <v>18</v>
      </c>
      <c r="B12" s="10">
        <v>1</v>
      </c>
      <c r="C12" s="1"/>
      <c r="D12" s="38"/>
      <c r="E12" s="40" t="s">
        <v>25</v>
      </c>
      <c r="H12"/>
      <c r="I12"/>
      <c r="J12"/>
      <c r="K12"/>
    </row>
    <row r="13" spans="1:11" ht="12.75">
      <c r="A13" s="8" t="s">
        <v>23</v>
      </c>
      <c r="B13" s="10">
        <v>0</v>
      </c>
      <c r="C13" s="50"/>
      <c r="D13" s="43"/>
      <c r="E13" s="42" t="s">
        <v>49</v>
      </c>
      <c r="F13" s="11" t="b">
        <v>1</v>
      </c>
      <c r="H13"/>
      <c r="I13"/>
      <c r="J13"/>
      <c r="K13"/>
    </row>
    <row r="14" spans="1:11" ht="12.75">
      <c r="A14" s="8" t="s">
        <v>24</v>
      </c>
      <c r="B14" s="10">
        <v>0</v>
      </c>
      <c r="C14" s="1"/>
      <c r="D14" s="41"/>
      <c r="E14" s="42" t="s">
        <v>47</v>
      </c>
      <c r="H14"/>
      <c r="I14"/>
      <c r="J14"/>
      <c r="K14"/>
    </row>
    <row r="15" spans="1:11" ht="13.5" customHeight="1">
      <c r="A15" s="35" t="s">
        <v>22</v>
      </c>
      <c r="B15" s="10">
        <v>0</v>
      </c>
      <c r="C15" s="1"/>
      <c r="D15" s="29"/>
      <c r="E15" s="28"/>
      <c r="H15"/>
      <c r="I15"/>
      <c r="J15"/>
      <c r="K15"/>
    </row>
    <row r="16" spans="1:11" ht="12.75">
      <c r="A16" s="9" t="s">
        <v>53</v>
      </c>
      <c r="B16" s="10">
        <v>0</v>
      </c>
      <c r="C16" s="1"/>
      <c r="D16" s="29"/>
      <c r="E16" s="28" t="s">
        <v>17</v>
      </c>
      <c r="H16"/>
      <c r="I16"/>
      <c r="J16"/>
      <c r="K16"/>
    </row>
    <row r="17" spans="1:11" ht="12.75">
      <c r="A17" s="60" t="s">
        <v>29</v>
      </c>
      <c r="B17" s="23">
        <v>0</v>
      </c>
      <c r="C17" s="1" t="s">
        <v>0</v>
      </c>
      <c r="D17" s="29"/>
      <c r="E17" s="26" t="s">
        <v>16</v>
      </c>
      <c r="H17"/>
      <c r="I17"/>
      <c r="J17"/>
      <c r="K17"/>
    </row>
    <row r="18" spans="1:11" ht="12.75">
      <c r="A18" s="20" t="s">
        <v>10</v>
      </c>
      <c r="B18" s="23">
        <v>0</v>
      </c>
      <c r="C18" s="19" t="s">
        <v>0</v>
      </c>
      <c r="D18" s="29"/>
      <c r="E18" s="26"/>
      <c r="H18"/>
      <c r="I18"/>
      <c r="J18"/>
      <c r="K18"/>
    </row>
    <row r="19" spans="1:11" ht="12.75">
      <c r="A19" s="24" t="s">
        <v>52</v>
      </c>
      <c r="B19" s="25">
        <v>0</v>
      </c>
      <c r="C19" s="12" t="s">
        <v>0</v>
      </c>
      <c r="D19" s="29"/>
      <c r="E19" s="26" t="s">
        <v>20</v>
      </c>
      <c r="F19" s="6"/>
      <c r="H19"/>
      <c r="I19"/>
      <c r="J19"/>
      <c r="K19"/>
    </row>
    <row r="20" spans="1:11" ht="12.75">
      <c r="A20" s="62"/>
      <c r="B20" s="63"/>
      <c r="C20" s="64"/>
      <c r="D20" s="29"/>
      <c r="E20" s="28" t="s">
        <v>35</v>
      </c>
      <c r="F20" s="6"/>
      <c r="H20"/>
      <c r="I20"/>
      <c r="J20"/>
      <c r="K20"/>
    </row>
    <row r="21" spans="1:11" ht="12.75">
      <c r="A21" s="65" t="s">
        <v>30</v>
      </c>
      <c r="B21" s="66"/>
      <c r="C21" s="67"/>
      <c r="D21" s="61"/>
      <c r="E21" s="28" t="s">
        <v>40</v>
      </c>
      <c r="F21" s="6"/>
      <c r="H21"/>
      <c r="I21"/>
      <c r="J21"/>
      <c r="K21"/>
    </row>
    <row r="22" spans="1:11" ht="12.75">
      <c r="A22" s="87">
        <f>IF(AND(B4=4,AND(B5&gt;0,B5&lt;1)),"Ehefaktor von "&amp;B5&amp;" berücksichtigt","")</f>
      </c>
      <c r="B22" s="83"/>
      <c r="C22" s="84"/>
      <c r="D22" s="61"/>
      <c r="E22" s="28"/>
      <c r="F22" s="6"/>
      <c r="H22"/>
      <c r="I22"/>
      <c r="J22"/>
      <c r="K22"/>
    </row>
    <row r="23" spans="1:11" ht="12.75">
      <c r="A23" s="42" t="s">
        <v>12</v>
      </c>
      <c r="B23" s="76">
        <f>LSt(B2,B3,B4,B6,B7,B8,B9,B10,B11,B12,B13,B14,B15,B17,B18,B19,B16,B5,0)</f>
        <v>213.66</v>
      </c>
      <c r="C23" s="77" t="s">
        <v>0</v>
      </c>
      <c r="D23" s="29"/>
      <c r="E23" s="26" t="s">
        <v>36</v>
      </c>
      <c r="H23"/>
      <c r="I23"/>
      <c r="J23"/>
      <c r="K23"/>
    </row>
    <row r="24" spans="1:11" ht="12.75">
      <c r="A24" s="42" t="s">
        <v>7</v>
      </c>
      <c r="B24" s="76">
        <f>LSt(B2,B3,B4,B6,B7,B8,B9,B10,B11,B12,B13,B14,B15,B17,B18,B19,B16,B5,1)</f>
        <v>11.75</v>
      </c>
      <c r="C24" s="77" t="s">
        <v>0</v>
      </c>
      <c r="D24" s="29"/>
      <c r="E24" s="30" t="s">
        <v>37</v>
      </c>
      <c r="H24"/>
      <c r="I24"/>
      <c r="J24"/>
      <c r="K24"/>
    </row>
    <row r="25" spans="1:11" ht="12.75">
      <c r="A25" s="42" t="s">
        <v>8</v>
      </c>
      <c r="B25" s="76">
        <f>LSt(B2,B3,B4,B6,B7,B8,B9,B10,B11,B12,B13,B14,B15,B17,B18,B19,B16,B5,2)</f>
        <v>19.22</v>
      </c>
      <c r="C25" s="77" t="s">
        <v>0</v>
      </c>
      <c r="D25" s="29"/>
      <c r="E25" s="30" t="s">
        <v>33</v>
      </c>
      <c r="H25"/>
      <c r="I25"/>
      <c r="J25"/>
      <c r="K25"/>
    </row>
    <row r="26" spans="1:11" ht="12.75">
      <c r="A26" s="42" t="str">
        <f>IF(B16=0,"9,45% Rentenversicherung","Rentenversicherung")</f>
        <v>9,45% Rentenversicherung</v>
      </c>
      <c r="B26" s="76">
        <f>LSt(B2,B3,B4,B6,B7,B8,B9,B10,B11,B12,B13,B14,B15,B17,B18,B19,B16,B5,3)</f>
        <v>189</v>
      </c>
      <c r="C26" s="77" t="s">
        <v>0</v>
      </c>
      <c r="D26" s="29"/>
      <c r="E26" s="30" t="s">
        <v>39</v>
      </c>
      <c r="H26"/>
      <c r="I26"/>
      <c r="J26"/>
      <c r="K26"/>
    </row>
    <row r="27" spans="1:11" ht="12.75">
      <c r="A27" s="42" t="str">
        <f>IF(B16=1,"Krankenversicherung",IF(B9=0,"Private Krankenversicherung ohne Nachweis",IF(B9&lt;20,(B9-0.9)/2+0.9&amp;"% Krankenversicherungsbeitrag (incl. 0,9%)",IF(B11=0,"Eigenanteil an privater KV ohne AG-Zuschuss","Eigenanteil an privater KV mit AG-Zuschuss"))))</f>
        <v>8,2% Krankenversicherungsbeitrag (incl. 0,9%)</v>
      </c>
      <c r="B27" s="76">
        <f>LSt(B2,B3,B4,B6,B7,B8,B9,B10,B11,B12,B13,B14,B15,B17,B18,B19,B16,B5,4)</f>
        <v>164</v>
      </c>
      <c r="C27" s="77" t="s">
        <v>0</v>
      </c>
      <c r="D27" s="29"/>
      <c r="E27" s="30" t="s">
        <v>34</v>
      </c>
      <c r="F27" s="5"/>
      <c r="H27"/>
      <c r="I27"/>
      <c r="J27"/>
      <c r="K27"/>
    </row>
    <row r="28" spans="1:11" ht="12.75">
      <c r="A28" s="42" t="str">
        <f>IF(B16=1,"Pflegeversicherung",IF(B14=0,1.025,1.525)+IF(B12=0,0,0.25)&amp;"% Pflegeversicherung")</f>
        <v>1,275% Pflegeversicherung</v>
      </c>
      <c r="B28" s="76">
        <f>LSt(B2,B3,B4,B6,B7,B8,B9,B10,B11,B12,B13,B14,B15,B17,B18,B19,B16,B5,5)</f>
        <v>25.5</v>
      </c>
      <c r="C28" s="77" t="s">
        <v>0</v>
      </c>
      <c r="D28" s="29"/>
      <c r="E28" s="32" t="s">
        <v>38</v>
      </c>
      <c r="F28" s="49"/>
      <c r="H28"/>
      <c r="I28"/>
      <c r="J28"/>
      <c r="K28"/>
    </row>
    <row r="29" spans="1:11" ht="12.75">
      <c r="A29" s="42" t="str">
        <f>IF(B16=0,"1,5% Arbeitslosenversicherung","Arbeitslosenversicherung")</f>
        <v>1,5% Arbeitslosenversicherung</v>
      </c>
      <c r="B29" s="76">
        <f>LSt(B2,B3,B4,B6,B7,B8,B9,B10,B11,B12,B13,B14,B15,B17,B18,B19,B16,B5,6)</f>
        <v>30</v>
      </c>
      <c r="C29" s="77" t="s">
        <v>0</v>
      </c>
      <c r="D29" s="29"/>
      <c r="E29" s="30" t="s">
        <v>41</v>
      </c>
      <c r="H29"/>
      <c r="I29"/>
      <c r="J29"/>
      <c r="K29"/>
    </row>
    <row r="30" spans="1:11" ht="12.75">
      <c r="A30" s="88"/>
      <c r="B30" s="89"/>
      <c r="C30" s="77"/>
      <c r="D30" s="29"/>
      <c r="E30" s="32" t="s">
        <v>42</v>
      </c>
      <c r="H30"/>
      <c r="I30"/>
      <c r="J30"/>
      <c r="K30"/>
    </row>
    <row r="31" spans="1:11" ht="12.75">
      <c r="A31" s="78" t="s">
        <v>28</v>
      </c>
      <c r="B31" s="76">
        <f>SUM(B23:B30)</f>
        <v>653.13</v>
      </c>
      <c r="C31" s="79"/>
      <c r="D31" s="27"/>
      <c r="E31" s="32" t="s">
        <v>43</v>
      </c>
      <c r="H31"/>
      <c r="I31"/>
      <c r="J31"/>
      <c r="K31"/>
    </row>
    <row r="32" spans="1:11" ht="12.75">
      <c r="A32" s="81" t="s">
        <v>9</v>
      </c>
      <c r="B32" s="82">
        <f>B2+B18-B31</f>
        <v>1346.87</v>
      </c>
      <c r="C32" s="80" t="s">
        <v>0</v>
      </c>
      <c r="D32" s="29"/>
      <c r="E32" s="31"/>
      <c r="H32"/>
      <c r="I32"/>
      <c r="J32"/>
      <c r="K32"/>
    </row>
    <row r="33" spans="1:7" s="21" customFormat="1" ht="12.75">
      <c r="A33" s="53"/>
      <c r="B33" s="55"/>
      <c r="C33" s="54"/>
      <c r="D33" s="51"/>
      <c r="E33" s="52" t="s">
        <v>54</v>
      </c>
      <c r="F33" s="14"/>
      <c r="G33" s="14"/>
    </row>
    <row r="34" spans="1:11" ht="12.75">
      <c r="A34" s="94" t="s">
        <v>11</v>
      </c>
      <c r="B34" s="94"/>
      <c r="C34" s="36"/>
      <c r="D34" s="95" t="s">
        <v>13</v>
      </c>
      <c r="E34" s="96"/>
      <c r="H34"/>
      <c r="I34"/>
      <c r="J34"/>
      <c r="K34"/>
    </row>
    <row r="35" spans="1:11" ht="12.75">
      <c r="A35" s="97" t="s">
        <v>15</v>
      </c>
      <c r="B35" s="97"/>
      <c r="C35" s="37"/>
      <c r="D35" s="98" t="s">
        <v>14</v>
      </c>
      <c r="E35" s="98"/>
      <c r="H35"/>
      <c r="I35"/>
      <c r="J35"/>
      <c r="K35"/>
    </row>
    <row r="36" spans="1:11" ht="12.75">
      <c r="A36" s="14"/>
      <c r="B36" s="14"/>
      <c r="C36" s="14"/>
      <c r="D36" s="13"/>
      <c r="E36" s="15"/>
      <c r="H36"/>
      <c r="I36"/>
      <c r="J36"/>
      <c r="K36"/>
    </row>
    <row r="37" spans="1:11" ht="13.5" customHeight="1">
      <c r="A37" s="17"/>
      <c r="B37" s="17"/>
      <c r="C37" s="17"/>
      <c r="D37" s="17"/>
      <c r="E37" s="16"/>
      <c r="H37"/>
      <c r="I37"/>
      <c r="J37"/>
      <c r="K37"/>
    </row>
    <row r="38" spans="1:11" ht="12.75">
      <c r="A38" s="18"/>
      <c r="B38" s="18"/>
      <c r="C38" s="18"/>
      <c r="D38" s="18"/>
      <c r="E38" s="18"/>
      <c r="H38"/>
      <c r="I38"/>
      <c r="J38"/>
      <c r="K38"/>
    </row>
    <row r="39" spans="1:5" s="7" customFormat="1" ht="13.5" customHeight="1">
      <c r="A39"/>
      <c r="B39"/>
      <c r="C39"/>
      <c r="D39"/>
      <c r="E39"/>
    </row>
    <row r="40" spans="1:5" s="4" customFormat="1" ht="14.25" customHeight="1">
      <c r="A40"/>
      <c r="B40"/>
      <c r="C40"/>
      <c r="D40"/>
      <c r="E40"/>
    </row>
    <row r="41" spans="8:11" ht="12.75">
      <c r="H41"/>
      <c r="I41"/>
      <c r="J41"/>
      <c r="K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</sheetData>
  <sheetProtection/>
  <mergeCells count="6">
    <mergeCell ref="D1:E2"/>
    <mergeCell ref="A34:B34"/>
    <mergeCell ref="D34:E34"/>
    <mergeCell ref="A35:B35"/>
    <mergeCell ref="D35:E35"/>
    <mergeCell ref="D6:E7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5">
      <formula1>"0,1,2,3,4,5,6,7,8,9"</formula1>
    </dataValidation>
    <dataValidation type="list" allowBlank="1" showInputMessage="1" showErrorMessage="1" sqref="B6 B16 B11:B14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4" r:id="rId1" display="http://www.parmentier.de/steuer/steuer01.htm"/>
    <hyperlink ref="D35:E35" r:id="rId2" display="parmentier.ffm@t-online.de"/>
  </hyperlinks>
  <printOptions/>
  <pageMargins left="0.787401575" right="0.787401575" top="0.984251969" bottom="0.984251969" header="0.4921259845" footer="0.4921259845"/>
  <pageSetup horizontalDpi="300" verticalDpi="3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http://www.parmentier.ffm/steuer/lohnst10_netto.xls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2011</dc:title>
  <dc:subject>Lohnsteuer</dc:subject>
  <dc:creator>Wolfgang Parmentier</dc:creator>
  <cp:keywords>Lohnsteuer, Einkommensteuer</cp:keywords>
  <dc:description>mit Wunschnetto-Berechnung (Funktion Goal Seek)</dc:description>
  <cp:lastModifiedBy>Parmentier</cp:lastModifiedBy>
  <cp:lastPrinted>2004-11-21T11:40:14Z</cp:lastPrinted>
  <dcterms:created xsi:type="dcterms:W3CDTF">2004-01-15T08:43:41Z</dcterms:created>
  <dcterms:modified xsi:type="dcterms:W3CDTF">2013-02-11T21:05:32Z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