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75" windowWidth="14580" windowHeight="8445" activeTab="0"/>
  </bookViews>
  <sheets>
    <sheet name="LSt2013" sheetId="1" r:id="rId1"/>
  </sheets>
  <definedNames>
    <definedName name="_xlnm.Print_Area" localSheetId="0">'LSt2013'!$D$3:$AB$70</definedName>
  </definedNames>
  <calcPr fullCalcOnLoad="1"/>
</workbook>
</file>

<file path=xl/comments1.xml><?xml version="1.0" encoding="utf-8"?>
<comments xmlns="http://schemas.openxmlformats.org/spreadsheetml/2006/main">
  <authors>
    <author>Parmentier</author>
  </authors>
  <commentList>
    <comment ref="G4" authorId="0">
      <text>
        <r>
          <rPr>
            <b/>
            <sz val="8"/>
            <color indexed="10"/>
            <rFont val="Tahoma"/>
            <family val="2"/>
          </rPr>
          <t>In diese Zelle Betrag eintragen, mit dem die Tabelle beginnen soll</t>
        </r>
        <r>
          <rPr>
            <sz val="8"/>
            <rFont val="Tahoma"/>
            <family val="0"/>
          </rPr>
          <t xml:space="preserve">. </t>
        </r>
        <r>
          <rPr>
            <sz val="8"/>
            <color indexed="12"/>
            <rFont val="Tahoma"/>
            <family val="2"/>
          </rPr>
          <t>Nach jeder Eingabe Tasten "RETURN" und "Berechnen" nacheinander betätigen, damit neue Werte berechnet werden.</t>
        </r>
        <r>
          <rPr>
            <sz val="8"/>
            <rFont val="Tahoma"/>
            <family val="0"/>
          </rPr>
          <t xml:space="preserve">
</t>
        </r>
        <r>
          <rPr>
            <b/>
            <sz val="8"/>
            <rFont val="Tahoma"/>
            <family val="2"/>
          </rPr>
          <t>Hinweis:</t>
        </r>
        <r>
          <rPr>
            <sz val="8"/>
            <rFont val="Tahoma"/>
            <family val="0"/>
          </rPr>
          <t xml:space="preserve"> Ab 2004 gibt es keine Einkommensteuertabellen mehr. Um Lohnsteurtabellen auch ab 2004 zur Verfügung zu stellen, wurde in § 52 EStG Abs. 59c die Erstellung von Lohnsteuer(näherungs)tabellen  beschrieben. Dazu wird die per Einzelrechnung für den höchsten Wert einer Tabellenstufe sich ergebende Lohnsteuer für die ganze Tabellenstufe festgelegt, wobei eine Stufe bei der Monatstabelle auch (wie 2002/02) 3 Euro beträgt. So wird z.B. für  999,- bis 1002,- Euro ( Monatslohn) die Lohnsteuer also von 1001,99 Euro für diese Stufe berechnet, d.h. immer ungünstiger als bei der Einzelfallrechnung. 
</t>
        </r>
      </text>
    </comment>
    <comment ref="G5" authorId="0">
      <text>
        <r>
          <rPr>
            <sz val="8"/>
            <rFont val="Tahoma"/>
            <family val="0"/>
          </rPr>
          <t xml:space="preserve">§52 EStG Abs. 59c sieht zwar für die Monatstabellen ab 2004 Tabellenstufen von 3 Euro vor, man kann aber auch größere oder kleinere Schritte vorgeben. Diese sind aber nicht offiziell!  </t>
        </r>
        <r>
          <rPr>
            <sz val="8"/>
            <color indexed="12"/>
            <rFont val="Tahoma"/>
            <family val="2"/>
          </rPr>
          <t xml:space="preserve">Siehe dazu auch Info bei voriger Zelle! </t>
        </r>
      </text>
    </comment>
    <comment ref="G6" authorId="0">
      <text>
        <r>
          <rPr>
            <sz val="8"/>
            <rFont val="Tahoma"/>
            <family val="0"/>
          </rPr>
          <t>Kirchensteuer abhängig vom Bundesland 8 oder 9%, sonst 0 eingeben.</t>
        </r>
      </text>
    </comment>
    <comment ref="G7" authorId="0">
      <text>
        <r>
          <rPr>
            <sz val="8"/>
            <rFont val="Tahoma"/>
            <family val="2"/>
          </rPr>
          <t xml:space="preserve">Hier den Kinderfreibetrag eingeben, mit dem die Tabelle beginnen soll. Die 3 nächsten Kinderfreibeträge werden automatisch (in 0,5 Schritten) dazugefügt.
</t>
        </r>
        <r>
          <rPr>
            <b/>
            <sz val="8"/>
            <color indexed="12"/>
            <rFont val="Tahoma"/>
            <family val="2"/>
          </rPr>
          <t>Hinweis:</t>
        </r>
        <r>
          <rPr>
            <sz val="8"/>
            <rFont val="Tahoma"/>
            <family val="2"/>
          </rPr>
          <t xml:space="preserve"> Der Kinderfreibetrag wirkt sich nur beim SolZuschlag und der Kirchensteuer aus.
</t>
        </r>
        <r>
          <rPr>
            <sz val="8"/>
            <rFont val="Tahoma"/>
            <family val="0"/>
          </rPr>
          <t xml:space="preserve">
</t>
        </r>
      </text>
    </comment>
  </commentList>
</comments>
</file>

<file path=xl/sharedStrings.xml><?xml version="1.0" encoding="utf-8"?>
<sst xmlns="http://schemas.openxmlformats.org/spreadsheetml/2006/main" count="138" uniqueCount="42">
  <si>
    <t xml:space="preserve">Kirchensteuer </t>
  </si>
  <si>
    <t>StKl</t>
  </si>
  <si>
    <t>I</t>
  </si>
  <si>
    <t>II</t>
  </si>
  <si>
    <t>III</t>
  </si>
  <si>
    <t>IV</t>
  </si>
  <si>
    <t>V</t>
  </si>
  <si>
    <t>VI</t>
  </si>
  <si>
    <t xml:space="preserve">Kinderfreibetrag </t>
  </si>
  <si>
    <t>Lohnsteuer</t>
  </si>
  <si>
    <t>SolZu</t>
  </si>
  <si>
    <t>KiSt</t>
  </si>
  <si>
    <t>ohne KiFrei</t>
  </si>
  <si>
    <t xml:space="preserve">Tabelle ab </t>
  </si>
  <si>
    <t>€</t>
  </si>
  <si>
    <t xml:space="preserve">Tabellenschritt </t>
  </si>
  <si>
    <t>%</t>
  </si>
  <si>
    <t>SoDZu</t>
  </si>
  <si>
    <t>BVSP:</t>
  </si>
  <si>
    <t>TAGZ:</t>
  </si>
  <si>
    <t>Tabelle auswählen</t>
  </si>
  <si>
    <t>Allgemeine Tabelle Teil West = 1</t>
  </si>
  <si>
    <t>Besondere Tabelle = 4</t>
  </si>
  <si>
    <t>Besondere Tabelle für Sachsen = 5</t>
  </si>
  <si>
    <t>Allgemeine Tabelle für Sachsen = 3</t>
  </si>
  <si>
    <t>- III:</t>
  </si>
  <si>
    <t>Allgemeine Tabelle Teil Ost = 2</t>
  </si>
  <si>
    <t>keine Berücksichtigung von Kinderfreibeträgen bei Steuerklasse V und VI</t>
  </si>
  <si>
    <t xml:space="preserve"> nicht bei StKl VI</t>
  </si>
  <si>
    <t>nachweis nein=0 ja=1</t>
  </si>
  <si>
    <t>weitere Lohnsteuerprogramme:</t>
  </si>
  <si>
    <t>http://www.parmentier.de/steuer/steuer01.htm</t>
  </si>
  <si>
    <t>privat krankenversichert ohne Beitrags</t>
  </si>
  <si>
    <t>Lohnsteuertabellen 2013 als pdf-Datei erstellen:</t>
  </si>
  <si>
    <t>http://www.parmentier.de/steuer/pdflohntab13.htm</t>
  </si>
  <si>
    <t>8.130 € Grundfreibetrag berücksichtigt</t>
  </si>
  <si>
    <t>Monats = 1</t>
  </si>
  <si>
    <t>Jahres = 2</t>
  </si>
  <si>
    <t>- Tabelle</t>
  </si>
  <si>
    <t>Stand 10.3.2013</t>
  </si>
  <si>
    <t>Lohnsteuertabellen 2014 in EXCEL</t>
  </si>
  <si>
    <t>http://www.parmentier.de/steuer/lst2014tabelle.xls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</si>
</sst>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60">
    <font>
      <sz val="10"/>
      <name val="Arial"/>
      <family val="0"/>
    </font>
    <font>
      <b/>
      <sz val="10"/>
      <color indexed="9"/>
      <name val="Arial"/>
      <family val="2"/>
    </font>
    <font>
      <b/>
      <sz val="8"/>
      <name val="Arial"/>
      <family val="2"/>
    </font>
    <font>
      <b/>
      <sz val="9"/>
      <name val="Arial Narrow"/>
      <family val="2"/>
    </font>
    <font>
      <b/>
      <sz val="9"/>
      <name val="Arial"/>
      <family val="2"/>
    </font>
    <font>
      <sz val="9"/>
      <name val="Arial"/>
      <family val="2"/>
    </font>
    <font>
      <i/>
      <sz val="10"/>
      <name val="Arial"/>
      <family val="2"/>
    </font>
    <font>
      <b/>
      <sz val="10"/>
      <name val="Arial Narrow"/>
      <family val="2"/>
    </font>
    <font>
      <sz val="8"/>
      <name val="Arial"/>
      <family val="2"/>
    </font>
    <font>
      <sz val="10"/>
      <name val="Arial Narrow"/>
      <family val="2"/>
    </font>
    <font>
      <b/>
      <sz val="8"/>
      <name val="Arial Narrow"/>
      <family val="2"/>
    </font>
    <font>
      <sz val="8"/>
      <name val="Tahoma"/>
      <family val="0"/>
    </font>
    <font>
      <sz val="8"/>
      <color indexed="12"/>
      <name val="Tahoma"/>
      <family val="2"/>
    </font>
    <font>
      <b/>
      <sz val="8"/>
      <name val="Tahoma"/>
      <family val="2"/>
    </font>
    <font>
      <b/>
      <sz val="8"/>
      <color indexed="10"/>
      <name val="Tahoma"/>
      <family val="2"/>
    </font>
    <font>
      <b/>
      <sz val="8"/>
      <color indexed="12"/>
      <name val="Tahoma"/>
      <family val="2"/>
    </font>
    <font>
      <sz val="9"/>
      <name val="Arial Narrow"/>
      <family val="2"/>
    </font>
    <font>
      <sz val="8"/>
      <name val="Arial Narrow"/>
      <family val="2"/>
    </font>
    <font>
      <b/>
      <sz val="10"/>
      <name val="Arial"/>
      <family val="0"/>
    </font>
    <font>
      <sz val="10"/>
      <color indexed="9"/>
      <name val="Arial"/>
      <family val="2"/>
    </font>
    <font>
      <b/>
      <sz val="8"/>
      <color indexed="60"/>
      <name val="Arial"/>
      <family val="2"/>
    </font>
    <font>
      <sz val="8"/>
      <color indexed="60"/>
      <name val="Arial"/>
      <family val="2"/>
    </font>
    <font>
      <b/>
      <sz val="8"/>
      <color indexed="12"/>
      <name val="Arial"/>
      <family val="2"/>
    </font>
    <font>
      <sz val="8"/>
      <color indexed="12"/>
      <name val="Arial"/>
      <family val="2"/>
    </font>
    <font>
      <sz val="8"/>
      <color indexed="10"/>
      <name val="Arial"/>
      <family val="2"/>
    </font>
    <font>
      <sz val="10"/>
      <color indexed="12"/>
      <name val="Arial"/>
      <family val="2"/>
    </font>
    <font>
      <u val="single"/>
      <sz val="10"/>
      <color indexed="12"/>
      <name val="Arial"/>
      <family val="0"/>
    </font>
    <font>
      <u val="single"/>
      <sz val="10"/>
      <color indexed="36"/>
      <name val="Arial"/>
      <family val="0"/>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indexed="6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26"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72">
    <xf numFmtId="0" fontId="0" fillId="0" borderId="0" xfId="0" applyAlignment="1">
      <alignment/>
    </xf>
    <xf numFmtId="0" fontId="0" fillId="33" borderId="0" xfId="0" applyFill="1" applyAlignment="1">
      <alignment/>
    </xf>
    <xf numFmtId="0" fontId="0" fillId="33" borderId="0" xfId="0" applyFill="1" applyBorder="1" applyAlignment="1" applyProtection="1">
      <alignment/>
      <protection hidden="1"/>
    </xf>
    <xf numFmtId="0" fontId="2"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3" fontId="4"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4" fontId="8" fillId="33" borderId="0" xfId="0" applyNumberFormat="1" applyFont="1" applyFill="1" applyBorder="1" applyAlignment="1" applyProtection="1">
      <alignment/>
      <protection hidden="1"/>
    </xf>
    <xf numFmtId="3" fontId="8" fillId="33" borderId="10" xfId="0" applyNumberFormat="1" applyFont="1" applyFill="1" applyBorder="1" applyAlignment="1" applyProtection="1">
      <alignment/>
      <protection hidden="1"/>
    </xf>
    <xf numFmtId="2" fontId="8" fillId="33" borderId="0" xfId="0" applyNumberFormat="1" applyFont="1" applyFill="1" applyBorder="1" applyAlignment="1" applyProtection="1">
      <alignment/>
      <protection hidden="1"/>
    </xf>
    <xf numFmtId="0" fontId="0" fillId="33" borderId="0" xfId="0" applyFill="1" applyBorder="1" applyAlignment="1">
      <alignment/>
    </xf>
    <xf numFmtId="4" fontId="0" fillId="33" borderId="0" xfId="0" applyNumberFormat="1" applyFill="1" applyBorder="1" applyAlignment="1" applyProtection="1">
      <alignment/>
      <protection hidden="1"/>
    </xf>
    <xf numFmtId="3" fontId="8" fillId="33" borderId="0" xfId="0" applyNumberFormat="1" applyFont="1" applyFill="1" applyBorder="1" applyAlignment="1" applyProtection="1">
      <alignment/>
      <protection hidden="1"/>
    </xf>
    <xf numFmtId="2" fontId="2" fillId="33" borderId="0" xfId="0" applyNumberFormat="1" applyFont="1" applyFill="1" applyBorder="1" applyAlignment="1" applyProtection="1">
      <alignment/>
      <protection hidden="1"/>
    </xf>
    <xf numFmtId="0" fontId="8" fillId="33" borderId="11" xfId="0" applyFont="1" applyFill="1" applyBorder="1" applyAlignment="1" applyProtection="1">
      <alignment horizontal="centerContinuous"/>
      <protection hidden="1"/>
    </xf>
    <xf numFmtId="3" fontId="8" fillId="33" borderId="12" xfId="0" applyNumberFormat="1" applyFont="1" applyFill="1" applyBorder="1" applyAlignment="1" applyProtection="1">
      <alignment/>
      <protection hidden="1"/>
    </xf>
    <xf numFmtId="2" fontId="8" fillId="33" borderId="12" xfId="0" applyNumberFormat="1" applyFont="1" applyFill="1" applyBorder="1" applyAlignment="1" applyProtection="1">
      <alignment/>
      <protection hidden="1"/>
    </xf>
    <xf numFmtId="3" fontId="8" fillId="33" borderId="13" xfId="0" applyNumberFormat="1" applyFont="1" applyFill="1" applyBorder="1" applyAlignment="1" applyProtection="1">
      <alignment/>
      <protection hidden="1"/>
    </xf>
    <xf numFmtId="3" fontId="8" fillId="33" borderId="14" xfId="0" applyNumberFormat="1" applyFont="1" applyFill="1" applyBorder="1" applyAlignment="1" applyProtection="1">
      <alignment horizontal="center"/>
      <protection hidden="1"/>
    </xf>
    <xf numFmtId="3" fontId="8" fillId="33" borderId="15" xfId="0" applyNumberFormat="1" applyFont="1" applyFill="1" applyBorder="1" applyAlignment="1" applyProtection="1">
      <alignment horizontal="center"/>
      <protection hidden="1"/>
    </xf>
    <xf numFmtId="3" fontId="8" fillId="33" borderId="16" xfId="0" applyNumberFormat="1" applyFont="1" applyFill="1" applyBorder="1" applyAlignment="1" applyProtection="1">
      <alignment horizontal="center"/>
      <protection hidden="1"/>
    </xf>
    <xf numFmtId="3" fontId="8" fillId="33" borderId="17"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hidden="1"/>
    </xf>
    <xf numFmtId="4" fontId="2" fillId="33" borderId="19" xfId="0" applyNumberFormat="1" applyFont="1" applyFill="1" applyBorder="1" applyAlignment="1" applyProtection="1">
      <alignment/>
      <protection hidden="1"/>
    </xf>
    <xf numFmtId="2" fontId="8" fillId="33" borderId="20" xfId="0" applyNumberFormat="1" applyFont="1" applyFill="1" applyBorder="1" applyAlignment="1" applyProtection="1">
      <alignment/>
      <protection hidden="1"/>
    </xf>
    <xf numFmtId="3" fontId="8" fillId="33" borderId="21" xfId="0" applyNumberFormat="1" applyFont="1" applyFill="1" applyBorder="1" applyAlignment="1" applyProtection="1">
      <alignment/>
      <protection hidden="1"/>
    </xf>
    <xf numFmtId="2" fontId="8" fillId="33" borderId="21" xfId="0" applyNumberFormat="1" applyFont="1" applyFill="1" applyBorder="1" applyAlignment="1" applyProtection="1">
      <alignment/>
      <protection hidden="1"/>
    </xf>
    <xf numFmtId="2" fontId="8" fillId="33" borderId="18" xfId="0" applyNumberFormat="1" applyFont="1" applyFill="1" applyBorder="1" applyAlignment="1" applyProtection="1">
      <alignment/>
      <protection hidden="1"/>
    </xf>
    <xf numFmtId="0" fontId="8" fillId="33" borderId="13" xfId="0" applyFont="1" applyFill="1" applyBorder="1" applyAlignment="1" applyProtection="1">
      <alignment/>
      <protection hidden="1"/>
    </xf>
    <xf numFmtId="0" fontId="10" fillId="33" borderId="19" xfId="0" applyFont="1" applyFill="1" applyBorder="1" applyAlignment="1" applyProtection="1">
      <alignment horizontal="right" wrapText="1"/>
      <protection hidden="1"/>
    </xf>
    <xf numFmtId="0" fontId="8" fillId="33" borderId="16" xfId="0" applyFont="1" applyFill="1" applyBorder="1" applyAlignment="1" applyProtection="1">
      <alignment horizontal="center"/>
      <protection hidden="1"/>
    </xf>
    <xf numFmtId="0" fontId="16" fillId="33" borderId="22" xfId="0" applyFont="1" applyFill="1" applyBorder="1" applyAlignment="1" applyProtection="1">
      <alignment horizontal="centerContinuous" wrapText="1"/>
      <protection hidden="1"/>
    </xf>
    <xf numFmtId="4" fontId="17" fillId="33" borderId="23" xfId="0" applyNumberFormat="1" applyFont="1" applyFill="1" applyBorder="1" applyAlignment="1" applyProtection="1">
      <alignment horizontal="center" wrapText="1"/>
      <protection hidden="1"/>
    </xf>
    <xf numFmtId="0" fontId="17" fillId="33" borderId="11" xfId="0" applyFont="1" applyFill="1" applyBorder="1" applyAlignment="1">
      <alignment horizontal="center" wrapText="1"/>
    </xf>
    <xf numFmtId="0" fontId="5" fillId="33" borderId="12" xfId="0" applyFont="1" applyFill="1" applyBorder="1" applyAlignment="1" applyProtection="1">
      <alignment horizontal="left" wrapText="1"/>
      <protection hidden="1"/>
    </xf>
    <xf numFmtId="0" fontId="8" fillId="33" borderId="12" xfId="0" applyFont="1" applyFill="1" applyBorder="1" applyAlignment="1" applyProtection="1">
      <alignment horizontal="centerContinuous"/>
      <protection hidden="1"/>
    </xf>
    <xf numFmtId="0" fontId="0" fillId="33" borderId="12" xfId="0" applyFill="1" applyBorder="1" applyAlignment="1" applyProtection="1">
      <alignment/>
      <protection hidden="1"/>
    </xf>
    <xf numFmtId="0" fontId="0" fillId="33" borderId="12" xfId="0" applyFill="1" applyBorder="1" applyAlignment="1">
      <alignment/>
    </xf>
    <xf numFmtId="3" fontId="4" fillId="33" borderId="0" xfId="0" applyNumberFormat="1" applyFont="1" applyFill="1" applyBorder="1" applyAlignment="1" applyProtection="1">
      <alignment horizontal="left"/>
      <protection hidden="1"/>
    </xf>
    <xf numFmtId="2" fontId="8" fillId="33" borderId="17" xfId="0" applyNumberFormat="1" applyFont="1" applyFill="1" applyBorder="1" applyAlignment="1" applyProtection="1">
      <alignment/>
      <protection hidden="1"/>
    </xf>
    <xf numFmtId="2" fontId="8" fillId="33" borderId="10" xfId="0" applyNumberFormat="1" applyFont="1" applyFill="1" applyBorder="1" applyAlignment="1" applyProtection="1">
      <alignment/>
      <protection hidden="1"/>
    </xf>
    <xf numFmtId="0" fontId="0" fillId="33" borderId="10" xfId="0" applyFill="1" applyBorder="1" applyAlignment="1">
      <alignment/>
    </xf>
    <xf numFmtId="0" fontId="0" fillId="33" borderId="13" xfId="0" applyFill="1" applyBorder="1" applyAlignment="1">
      <alignment/>
    </xf>
    <xf numFmtId="0" fontId="7" fillId="33" borderId="12" xfId="0" applyFont="1" applyFill="1" applyBorder="1" applyAlignment="1" applyProtection="1">
      <alignment horizontal="left"/>
      <protection hidden="1"/>
    </xf>
    <xf numFmtId="0" fontId="9" fillId="33" borderId="12" xfId="0" applyFont="1" applyFill="1" applyBorder="1" applyAlignment="1">
      <alignment/>
    </xf>
    <xf numFmtId="0" fontId="18" fillId="33" borderId="0" xfId="0" applyFont="1" applyFill="1" applyBorder="1" applyAlignment="1">
      <alignment horizontal="center"/>
    </xf>
    <xf numFmtId="0" fontId="19" fillId="33" borderId="0" xfId="0" applyFont="1" applyFill="1" applyAlignment="1">
      <alignment/>
    </xf>
    <xf numFmtId="4" fontId="2" fillId="34" borderId="20" xfId="0" applyNumberFormat="1" applyFont="1" applyFill="1" applyBorder="1" applyAlignment="1" applyProtection="1">
      <alignment/>
      <protection hidden="1"/>
    </xf>
    <xf numFmtId="3" fontId="8" fillId="34" borderId="17"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hidden="1"/>
    </xf>
    <xf numFmtId="3" fontId="8" fillId="34" borderId="10" xfId="0" applyNumberFormat="1" applyFont="1" applyFill="1" applyBorder="1" applyAlignment="1" applyProtection="1">
      <alignment/>
      <protection hidden="1"/>
    </xf>
    <xf numFmtId="4" fontId="2" fillId="34" borderId="18" xfId="0" applyNumberFormat="1" applyFont="1" applyFill="1" applyBorder="1" applyAlignment="1" applyProtection="1">
      <alignment horizontal="right"/>
      <protection hidden="1"/>
    </xf>
    <xf numFmtId="3" fontId="8" fillId="34" borderId="13" xfId="0" applyNumberFormat="1" applyFont="1" applyFill="1" applyBorder="1" applyAlignment="1" applyProtection="1">
      <alignment/>
      <protection hidden="1"/>
    </xf>
    <xf numFmtId="0" fontId="9" fillId="33" borderId="0" xfId="0" applyFont="1" applyFill="1" applyBorder="1" applyAlignment="1">
      <alignment horizontal="center"/>
    </xf>
    <xf numFmtId="0" fontId="0" fillId="33" borderId="0" xfId="0" applyFill="1" applyBorder="1" applyAlignment="1">
      <alignment horizontal="right"/>
    </xf>
    <xf numFmtId="0" fontId="18" fillId="0" borderId="0" xfId="0" applyNumberFormat="1" applyFont="1" applyFill="1" applyBorder="1" applyAlignment="1">
      <alignment horizontal="center"/>
    </xf>
    <xf numFmtId="0" fontId="0" fillId="33" borderId="0" xfId="0" applyFill="1" applyBorder="1" applyAlignment="1">
      <alignment horizontal="left"/>
    </xf>
    <xf numFmtId="0" fontId="19" fillId="33" borderId="0" xfId="0" applyFont="1" applyFill="1" applyBorder="1" applyAlignment="1">
      <alignment horizontal="left"/>
    </xf>
    <xf numFmtId="4" fontId="20" fillId="34" borderId="18" xfId="0" applyNumberFormat="1" applyFont="1" applyFill="1" applyBorder="1" applyAlignment="1" applyProtection="1">
      <alignment horizontal="center"/>
      <protection hidden="1"/>
    </xf>
    <xf numFmtId="4" fontId="21" fillId="34" borderId="18" xfId="0" applyNumberFormat="1" applyFont="1" applyFill="1" applyBorder="1" applyAlignment="1" applyProtection="1">
      <alignment horizontal="center"/>
      <protection hidden="1"/>
    </xf>
    <xf numFmtId="4" fontId="22" fillId="34" borderId="18" xfId="0" applyNumberFormat="1" applyFont="1" applyFill="1" applyBorder="1" applyAlignment="1" applyProtection="1">
      <alignment horizontal="center"/>
      <protection hidden="1"/>
    </xf>
    <xf numFmtId="4" fontId="23" fillId="34" borderId="18" xfId="0" applyNumberFormat="1" applyFont="1" applyFill="1" applyBorder="1" applyAlignment="1" applyProtection="1">
      <alignment horizontal="center"/>
      <protection hidden="1"/>
    </xf>
    <xf numFmtId="4" fontId="0" fillId="33" borderId="0" xfId="0" applyNumberFormat="1" applyFill="1" applyAlignment="1">
      <alignment/>
    </xf>
    <xf numFmtId="4" fontId="0" fillId="33" borderId="0" xfId="0" applyNumberFormat="1" applyFill="1" applyBorder="1" applyAlignment="1">
      <alignment/>
    </xf>
    <xf numFmtId="4"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4" fontId="24" fillId="33" borderId="0" xfId="0" applyNumberFormat="1" applyFont="1" applyFill="1" applyBorder="1" applyAlignment="1" applyProtection="1">
      <alignment/>
      <protection hidden="1"/>
    </xf>
    <xf numFmtId="3" fontId="8" fillId="33" borderId="18" xfId="0" applyNumberFormat="1" applyFont="1" applyFill="1" applyBorder="1" applyAlignment="1" applyProtection="1">
      <alignment horizontal="center"/>
      <protection hidden="1"/>
    </xf>
    <xf numFmtId="4" fontId="2" fillId="33" borderId="0" xfId="0" applyNumberFormat="1" applyFont="1" applyFill="1" applyBorder="1" applyAlignment="1" applyProtection="1">
      <alignment/>
      <protection hidden="1"/>
    </xf>
    <xf numFmtId="4" fontId="21" fillId="34" borderId="19" xfId="0" applyNumberFormat="1" applyFont="1" applyFill="1" applyBorder="1" applyAlignment="1" applyProtection="1">
      <alignment horizontal="center"/>
      <protection hidden="1"/>
    </xf>
    <xf numFmtId="4" fontId="8" fillId="33" borderId="19" xfId="0" applyNumberFormat="1" applyFont="1" applyFill="1" applyBorder="1" applyAlignment="1" applyProtection="1">
      <alignment/>
      <protection hidden="1"/>
    </xf>
    <xf numFmtId="0" fontId="19" fillId="33" borderId="0" xfId="0" applyFont="1" applyFill="1" applyBorder="1" applyAlignment="1">
      <alignment/>
    </xf>
    <xf numFmtId="0" fontId="5" fillId="33" borderId="0" xfId="0" applyFont="1" applyFill="1" applyAlignment="1">
      <alignment/>
    </xf>
    <xf numFmtId="164" fontId="23" fillId="34" borderId="18" xfId="0" applyNumberFormat="1" applyFont="1" applyFill="1" applyBorder="1" applyAlignment="1" applyProtection="1">
      <alignment horizontal="center"/>
      <protection hidden="1"/>
    </xf>
    <xf numFmtId="164" fontId="21" fillId="34" borderId="18" xfId="0" applyNumberFormat="1" applyFont="1" applyFill="1" applyBorder="1" applyAlignment="1" applyProtection="1">
      <alignment horizontal="center"/>
      <protection hidden="1"/>
    </xf>
    <xf numFmtId="2" fontId="22" fillId="34" borderId="23" xfId="0" applyNumberFormat="1" applyFont="1" applyFill="1" applyBorder="1" applyAlignment="1" applyProtection="1">
      <alignment horizontal="right"/>
      <protection hidden="1"/>
    </xf>
    <xf numFmtId="3" fontId="8" fillId="34" borderId="24" xfId="0" applyNumberFormat="1" applyFont="1" applyFill="1" applyBorder="1" applyAlignment="1" applyProtection="1">
      <alignment/>
      <protection hidden="1"/>
    </xf>
    <xf numFmtId="2" fontId="2" fillId="34" borderId="24" xfId="0" applyNumberFormat="1" applyFont="1" applyFill="1" applyBorder="1" applyAlignment="1" applyProtection="1">
      <alignment/>
      <protection hidden="1"/>
    </xf>
    <xf numFmtId="2" fontId="22" fillId="34" borderId="24" xfId="0" applyNumberFormat="1" applyFont="1" applyFill="1" applyBorder="1" applyAlignment="1" applyProtection="1" quotePrefix="1">
      <alignment horizontal="right"/>
      <protection hidden="1"/>
    </xf>
    <xf numFmtId="2" fontId="8" fillId="34" borderId="24" xfId="0" applyNumberFormat="1" applyFont="1" applyFill="1" applyBorder="1" applyAlignment="1" applyProtection="1">
      <alignment/>
      <protection hidden="1"/>
    </xf>
    <xf numFmtId="2" fontId="20" fillId="34" borderId="24" xfId="0" applyNumberFormat="1" applyFont="1" applyFill="1" applyBorder="1" applyAlignment="1" applyProtection="1">
      <alignment horizontal="right"/>
      <protection hidden="1"/>
    </xf>
    <xf numFmtId="0" fontId="0" fillId="34" borderId="24" xfId="0" applyFill="1" applyBorder="1" applyAlignment="1">
      <alignment/>
    </xf>
    <xf numFmtId="2" fontId="8" fillId="34" borderId="11" xfId="0" applyNumberFormat="1" applyFont="1" applyFill="1" applyBorder="1" applyAlignment="1" applyProtection="1">
      <alignment/>
      <protection hidden="1"/>
    </xf>
    <xf numFmtId="0" fontId="18" fillId="35" borderId="25" xfId="0" applyFont="1" applyFill="1" applyBorder="1" applyAlignment="1">
      <alignment horizontal="center"/>
    </xf>
    <xf numFmtId="2" fontId="20" fillId="34" borderId="24" xfId="0" applyNumberFormat="1" applyFont="1" applyFill="1" applyBorder="1" applyAlignment="1" applyProtection="1">
      <alignment/>
      <protection hidden="1"/>
    </xf>
    <xf numFmtId="2" fontId="22" fillId="34" borderId="19" xfId="0" applyNumberFormat="1" applyFont="1" applyFill="1" applyBorder="1" applyAlignment="1" applyProtection="1">
      <alignment horizontal="right"/>
      <protection hidden="1"/>
    </xf>
    <xf numFmtId="3" fontId="8" fillId="34" borderId="12" xfId="0" applyNumberFormat="1" applyFont="1" applyFill="1" applyBorder="1" applyAlignment="1" applyProtection="1">
      <alignment/>
      <protection hidden="1"/>
    </xf>
    <xf numFmtId="4" fontId="2" fillId="34" borderId="12" xfId="0" applyNumberFormat="1" applyFont="1" applyFill="1" applyBorder="1" applyAlignment="1" applyProtection="1">
      <alignment/>
      <protection hidden="1"/>
    </xf>
    <xf numFmtId="2" fontId="22" fillId="34" borderId="12" xfId="0" applyNumberFormat="1" applyFont="1" applyFill="1" applyBorder="1" applyAlignment="1" applyProtection="1" quotePrefix="1">
      <alignment horizontal="right"/>
      <protection hidden="1"/>
    </xf>
    <xf numFmtId="2" fontId="8" fillId="34" borderId="12" xfId="0" applyNumberFormat="1" applyFont="1" applyFill="1" applyBorder="1" applyAlignment="1" applyProtection="1">
      <alignment/>
      <protection hidden="1"/>
    </xf>
    <xf numFmtId="2" fontId="20" fillId="34" borderId="12" xfId="0" applyNumberFormat="1" applyFont="1" applyFill="1" applyBorder="1" applyAlignment="1" applyProtection="1">
      <alignment horizontal="right"/>
      <protection hidden="1"/>
    </xf>
    <xf numFmtId="2" fontId="20" fillId="34" borderId="12" xfId="0" applyNumberFormat="1" applyFont="1" applyFill="1" applyBorder="1" applyAlignment="1" applyProtection="1">
      <alignment/>
      <protection hidden="1"/>
    </xf>
    <xf numFmtId="0" fontId="0" fillId="34" borderId="12" xfId="0" applyFill="1" applyBorder="1" applyAlignment="1">
      <alignment/>
    </xf>
    <xf numFmtId="2" fontId="8" fillId="34" borderId="13" xfId="0" applyNumberFormat="1" applyFont="1" applyFill="1" applyBorder="1" applyAlignment="1" applyProtection="1">
      <alignment/>
      <protection hidden="1"/>
    </xf>
    <xf numFmtId="2" fontId="24" fillId="34" borderId="12" xfId="0" applyNumberFormat="1" applyFont="1" applyFill="1" applyBorder="1" applyAlignment="1" applyProtection="1">
      <alignment/>
      <protection hidden="1"/>
    </xf>
    <xf numFmtId="2" fontId="0" fillId="33" borderId="0" xfId="0" applyNumberFormat="1" applyFont="1" applyFill="1" applyBorder="1" applyAlignment="1" applyProtection="1">
      <alignment/>
      <protection hidden="1"/>
    </xf>
    <xf numFmtId="0" fontId="8" fillId="33" borderId="12" xfId="0" applyFont="1" applyFill="1" applyBorder="1" applyAlignment="1">
      <alignment/>
    </xf>
    <xf numFmtId="0" fontId="8" fillId="33" borderId="0" xfId="0" applyFont="1" applyFill="1" applyAlignment="1">
      <alignment/>
    </xf>
    <xf numFmtId="0" fontId="25"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19" xfId="0" applyFill="1" applyBorder="1" applyAlignment="1">
      <alignment/>
    </xf>
    <xf numFmtId="0" fontId="7" fillId="33" borderId="12" xfId="0" applyFont="1" applyFill="1" applyBorder="1" applyAlignment="1">
      <alignment horizontal="center"/>
    </xf>
    <xf numFmtId="0" fontId="9" fillId="33" borderId="13" xfId="0" applyFont="1" applyFill="1" applyBorder="1" applyAlignment="1">
      <alignment horizontal="center"/>
    </xf>
    <xf numFmtId="2" fontId="18" fillId="33" borderId="20" xfId="0" applyNumberFormat="1" applyFont="1" applyFill="1" applyBorder="1" applyAlignment="1" applyProtection="1">
      <alignment horizontal="right" vertical="center"/>
      <protection hidden="1"/>
    </xf>
    <xf numFmtId="0" fontId="18" fillId="0" borderId="19" xfId="0" applyFont="1" applyBorder="1" applyAlignment="1">
      <alignment horizontal="right" vertical="center"/>
    </xf>
    <xf numFmtId="0" fontId="0" fillId="36" borderId="0" xfId="0" applyFill="1" applyAlignment="1">
      <alignment/>
    </xf>
    <xf numFmtId="0" fontId="0" fillId="0" borderId="0" xfId="0" applyFill="1" applyBorder="1" applyAlignment="1">
      <alignment horizontal="center" vertical="center"/>
    </xf>
    <xf numFmtId="4" fontId="8" fillId="33" borderId="12" xfId="0"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0" fontId="0" fillId="0" borderId="12" xfId="0" applyBorder="1" applyAlignment="1">
      <alignment/>
    </xf>
    <xf numFmtId="0" fontId="0" fillId="35" borderId="26" xfId="0" applyFill="1" applyBorder="1" applyAlignment="1">
      <alignment vertical="center"/>
    </xf>
    <xf numFmtId="0" fontId="0" fillId="0" borderId="27" xfId="0" applyBorder="1" applyAlignment="1">
      <alignment vertical="center"/>
    </xf>
    <xf numFmtId="2" fontId="8" fillId="37" borderId="19" xfId="0" applyNumberFormat="1" applyFont="1" applyFill="1" applyBorder="1" applyAlignment="1" applyProtection="1">
      <alignment horizontal="center"/>
      <protection hidden="1"/>
    </xf>
    <xf numFmtId="0" fontId="0" fillId="37" borderId="12" xfId="0" applyFill="1" applyBorder="1" applyAlignment="1">
      <alignment horizontal="center"/>
    </xf>
    <xf numFmtId="0" fontId="0" fillId="37" borderId="13" xfId="0" applyFill="1" applyBorder="1" applyAlignment="1">
      <alignment horizontal="center"/>
    </xf>
    <xf numFmtId="0" fontId="16" fillId="33" borderId="24" xfId="0" applyFont="1" applyFill="1" applyBorder="1" applyAlignment="1" applyProtection="1">
      <alignment horizontal="center"/>
      <protection hidden="1"/>
    </xf>
    <xf numFmtId="0" fontId="5" fillId="33" borderId="11" xfId="0" applyFont="1" applyFill="1" applyBorder="1" applyAlignment="1">
      <alignment horizontal="center"/>
    </xf>
    <xf numFmtId="0" fontId="7" fillId="34" borderId="23" xfId="0" applyFont="1" applyFill="1" applyBorder="1" applyAlignment="1" applyProtection="1">
      <alignment horizontal="center"/>
      <protection hidden="1"/>
    </xf>
    <xf numFmtId="0" fontId="0" fillId="34" borderId="24" xfId="0" applyFill="1" applyBorder="1" applyAlignment="1">
      <alignment/>
    </xf>
    <xf numFmtId="0" fontId="0" fillId="34" borderId="11" xfId="0" applyFill="1" applyBorder="1" applyAlignment="1">
      <alignment/>
    </xf>
    <xf numFmtId="0" fontId="0" fillId="38" borderId="26" xfId="0" applyFill="1" applyBorder="1" applyAlignment="1">
      <alignment horizontal="center" vertical="center"/>
    </xf>
    <xf numFmtId="0" fontId="0" fillId="0" borderId="27" xfId="0" applyBorder="1" applyAlignment="1">
      <alignment horizontal="center" vertical="center"/>
    </xf>
    <xf numFmtId="0" fontId="18" fillId="36" borderId="28" xfId="0" applyFont="1" applyFill="1" applyBorder="1" applyAlignment="1" quotePrefix="1">
      <alignment horizontal="left" vertical="center"/>
    </xf>
    <xf numFmtId="0" fontId="0" fillId="0" borderId="29" xfId="0" applyBorder="1" applyAlignment="1">
      <alignment horizontal="left" vertical="center"/>
    </xf>
    <xf numFmtId="2" fontId="18" fillId="34" borderId="0" xfId="0" applyNumberFormat="1" applyFont="1" applyFill="1" applyBorder="1" applyAlignment="1" applyProtection="1">
      <alignment/>
      <protection hidden="1"/>
    </xf>
    <xf numFmtId="0" fontId="18" fillId="34" borderId="0" xfId="0" applyFont="1" applyFill="1" applyAlignment="1">
      <alignment/>
    </xf>
    <xf numFmtId="2" fontId="26" fillId="34" borderId="0" xfId="48" applyNumberFormat="1" applyFill="1" applyBorder="1" applyAlignment="1" applyProtection="1">
      <alignment/>
      <protection hidden="1"/>
    </xf>
    <xf numFmtId="0" fontId="26" fillId="34" borderId="0" xfId="48" applyFill="1" applyAlignment="1" applyProtection="1">
      <alignment/>
      <protection/>
    </xf>
    <xf numFmtId="2" fontId="18" fillId="37" borderId="0" xfId="0" applyNumberFormat="1" applyFont="1" applyFill="1" applyBorder="1" applyAlignment="1" applyProtection="1">
      <alignment/>
      <protection hidden="1"/>
    </xf>
    <xf numFmtId="0" fontId="18" fillId="37" borderId="0" xfId="0" applyFont="1" applyFill="1" applyAlignment="1">
      <alignment/>
    </xf>
    <xf numFmtId="2" fontId="26" fillId="37" borderId="0" xfId="48" applyNumberFormat="1" applyFill="1" applyBorder="1" applyAlignment="1" applyProtection="1">
      <alignment/>
      <protection hidden="1"/>
    </xf>
    <xf numFmtId="0" fontId="26" fillId="37" borderId="0" xfId="48" applyFill="1" applyAlignment="1" applyProtection="1">
      <alignment/>
      <protection/>
    </xf>
    <xf numFmtId="0" fontId="0" fillId="33" borderId="0" xfId="0" applyFill="1" applyBorder="1" applyAlignment="1">
      <alignment/>
    </xf>
    <xf numFmtId="0" fontId="7" fillId="34" borderId="21" xfId="0" applyFont="1" applyFill="1" applyBorder="1" applyAlignment="1">
      <alignment horizontal="center"/>
    </xf>
    <xf numFmtId="0" fontId="9" fillId="34" borderId="21" xfId="0" applyFont="1" applyFill="1" applyBorder="1" applyAlignment="1">
      <alignment horizontal="center"/>
    </xf>
    <xf numFmtId="0" fontId="9" fillId="34" borderId="12" xfId="0" applyFont="1" applyFill="1" applyBorder="1" applyAlignment="1">
      <alignment horizontal="center"/>
    </xf>
    <xf numFmtId="0" fontId="9" fillId="34" borderId="13" xfId="0" applyFont="1" applyFill="1" applyBorder="1" applyAlignment="1">
      <alignment horizontal="center"/>
    </xf>
    <xf numFmtId="4" fontId="3" fillId="33" borderId="23" xfId="0" applyNumberFormat="1" applyFont="1" applyFill="1" applyBorder="1" applyAlignment="1" applyProtection="1">
      <alignment horizontal="center"/>
      <protection hidden="1"/>
    </xf>
    <xf numFmtId="0" fontId="0" fillId="33" borderId="11" xfId="0" applyFill="1" applyBorder="1" applyAlignment="1">
      <alignment horizontal="center"/>
    </xf>
    <xf numFmtId="0" fontId="16" fillId="33" borderId="23" xfId="0" applyFont="1" applyFill="1" applyBorder="1" applyAlignment="1" applyProtection="1">
      <alignment horizontal="center"/>
      <protection hidden="1"/>
    </xf>
    <xf numFmtId="0" fontId="10" fillId="33" borderId="23" xfId="0" applyFont="1" applyFill="1" applyBorder="1" applyAlignment="1" applyProtection="1">
      <alignment horizontal="right"/>
      <protection hidden="1"/>
    </xf>
    <xf numFmtId="0" fontId="8" fillId="0" borderId="24" xfId="0" applyFont="1" applyBorder="1" applyAlignment="1">
      <alignment/>
    </xf>
    <xf numFmtId="0" fontId="8" fillId="0" borderId="11" xfId="0" applyFont="1" applyBorder="1" applyAlignment="1">
      <alignment/>
    </xf>
    <xf numFmtId="0" fontId="2" fillId="0" borderId="24" xfId="0" applyFont="1" applyBorder="1" applyAlignment="1">
      <alignment/>
    </xf>
    <xf numFmtId="0" fontId="2" fillId="0" borderId="11" xfId="0" applyFont="1" applyBorder="1" applyAlignment="1">
      <alignment/>
    </xf>
    <xf numFmtId="0" fontId="10" fillId="33" borderId="19" xfId="0" applyFont="1" applyFill="1" applyBorder="1" applyAlignment="1" applyProtection="1">
      <alignment horizontal="right"/>
      <protection hidden="1"/>
    </xf>
    <xf numFmtId="0" fontId="2" fillId="0" borderId="12" xfId="0" applyFont="1" applyBorder="1" applyAlignment="1">
      <alignment/>
    </xf>
    <xf numFmtId="0" fontId="2" fillId="0" borderId="13" xfId="0" applyFont="1" applyBorder="1" applyAlignment="1">
      <alignment/>
    </xf>
    <xf numFmtId="0" fontId="7" fillId="39" borderId="24" xfId="0" applyNumberFormat="1" applyFont="1" applyFill="1" applyBorder="1" applyAlignment="1" applyProtection="1">
      <alignment horizontal="center"/>
      <protection hidden="1"/>
    </xf>
    <xf numFmtId="0" fontId="18" fillId="39" borderId="11" xfId="0" applyFont="1" applyFill="1" applyBorder="1" applyAlignment="1">
      <alignment horizontal="center"/>
    </xf>
    <xf numFmtId="4" fontId="4" fillId="39" borderId="24" xfId="0" applyNumberFormat="1" applyFont="1" applyFill="1" applyBorder="1" applyAlignment="1" applyProtection="1">
      <alignment horizontal="center"/>
      <protection hidden="1"/>
    </xf>
    <xf numFmtId="0" fontId="0" fillId="39" borderId="11" xfId="0" applyFill="1" applyBorder="1" applyAlignment="1">
      <alignment horizontal="center"/>
    </xf>
    <xf numFmtId="1" fontId="4" fillId="39" borderId="24" xfId="0" applyNumberFormat="1" applyFont="1" applyFill="1" applyBorder="1" applyAlignment="1" applyProtection="1">
      <alignment horizontal="center"/>
      <protection hidden="1"/>
    </xf>
    <xf numFmtId="1" fontId="0" fillId="39" borderId="11" xfId="0" applyNumberFormat="1" applyFill="1" applyBorder="1" applyAlignment="1">
      <alignment/>
    </xf>
    <xf numFmtId="0" fontId="17" fillId="33" borderId="23" xfId="0" applyFont="1" applyFill="1" applyBorder="1" applyAlignment="1" applyProtection="1">
      <alignment horizontal="right"/>
      <protection hidden="1"/>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25" fillId="33" borderId="0" xfId="0" applyFont="1" applyFill="1" applyBorder="1" applyAlignment="1">
      <alignment horizontal="center"/>
    </xf>
    <xf numFmtId="0" fontId="1" fillId="40" borderId="20" xfId="0" applyNumberFormat="1" applyFont="1" applyFill="1" applyBorder="1" applyAlignment="1" applyProtection="1">
      <alignment horizontal="center"/>
      <protection locked="0"/>
    </xf>
    <xf numFmtId="0" fontId="1" fillId="40" borderId="21" xfId="0" applyNumberFormat="1" applyFont="1" applyFill="1" applyBorder="1" applyAlignment="1" applyProtection="1">
      <alignment horizontal="center"/>
      <protection locked="0"/>
    </xf>
    <xf numFmtId="0" fontId="0" fillId="40" borderId="21" xfId="0" applyFill="1" applyBorder="1" applyAlignment="1">
      <alignment/>
    </xf>
    <xf numFmtId="0" fontId="0" fillId="40" borderId="17" xfId="0" applyFill="1" applyBorder="1" applyAlignment="1">
      <alignment/>
    </xf>
    <xf numFmtId="0" fontId="7" fillId="34" borderId="20" xfId="0" applyFont="1" applyFill="1" applyBorder="1" applyAlignment="1">
      <alignment horizontal="center"/>
    </xf>
    <xf numFmtId="0" fontId="9" fillId="34" borderId="24" xfId="0" applyFont="1" applyFill="1" applyBorder="1" applyAlignment="1">
      <alignment horizontal="center"/>
    </xf>
    <xf numFmtId="0" fontId="9" fillId="34" borderId="11" xfId="0" applyFont="1" applyFill="1" applyBorder="1" applyAlignment="1">
      <alignment horizontal="center"/>
    </xf>
    <xf numFmtId="0" fontId="7" fillId="34" borderId="0" xfId="0" applyFont="1" applyFill="1" applyBorder="1" applyAlignment="1">
      <alignment horizontal="center"/>
    </xf>
    <xf numFmtId="0" fontId="9" fillId="34" borderId="0"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6E6FF"/>
      <rgbColor rgb="00FFE8B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2</xdr:row>
      <xdr:rowOff>95250</xdr:rowOff>
    </xdr:from>
    <xdr:to>
      <xdr:col>26</xdr:col>
      <xdr:colOff>104775</xdr:colOff>
      <xdr:row>4</xdr:row>
      <xdr:rowOff>9525</xdr:rowOff>
    </xdr:to>
    <xdr:pic macro="[0]!Info_zeigen">
      <xdr:nvPicPr>
        <xdr:cNvPr id="1" name="Bild 9"/>
        <xdr:cNvPicPr preferRelativeResize="1">
          <a:picLocks noChangeAspect="1"/>
        </xdr:cNvPicPr>
      </xdr:nvPicPr>
      <xdr:blipFill>
        <a:blip r:embed="rId1"/>
        <a:stretch>
          <a:fillRect/>
        </a:stretch>
      </xdr:blipFill>
      <xdr:spPr>
        <a:xfrm>
          <a:off x="6191250" y="285750"/>
          <a:ext cx="314325" cy="276225"/>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18</xdr:col>
      <xdr:colOff>114300</xdr:colOff>
      <xdr:row>3</xdr:row>
      <xdr:rowOff>142875</xdr:rowOff>
    </xdr:from>
    <xdr:to>
      <xdr:col>22</xdr:col>
      <xdr:colOff>19050</xdr:colOff>
      <xdr:row>5</xdr:row>
      <xdr:rowOff>28575</xdr:rowOff>
    </xdr:to>
    <xdr:pic>
      <xdr:nvPicPr>
        <xdr:cNvPr id="2" name="CommandButton1"/>
        <xdr:cNvPicPr preferRelativeResize="1">
          <a:picLocks noChangeAspect="1"/>
        </xdr:cNvPicPr>
      </xdr:nvPicPr>
      <xdr:blipFill>
        <a:blip r:embed="rId2"/>
        <a:stretch>
          <a:fillRect/>
        </a:stretch>
      </xdr:blipFill>
      <xdr:spPr>
        <a:xfrm>
          <a:off x="4391025" y="504825"/>
          <a:ext cx="962025" cy="238125"/>
        </a:xfrm>
        <a:prstGeom prst="rect">
          <a:avLst/>
        </a:prstGeom>
        <a:noFill/>
        <a:ln w="9525" cmpd="sng">
          <a:noFill/>
        </a:ln>
      </xdr:spPr>
    </xdr:pic>
    <xdr:clientData fPrintsWithSheet="0"/>
  </xdr:twoCellAnchor>
  <xdr:twoCellAnchor editAs="oneCell">
    <xdr:from>
      <xdr:col>12</xdr:col>
      <xdr:colOff>361950</xdr:colOff>
      <xdr:row>3</xdr:row>
      <xdr:rowOff>142875</xdr:rowOff>
    </xdr:from>
    <xdr:to>
      <xdr:col>16</xdr:col>
      <xdr:colOff>114300</xdr:colOff>
      <xdr:row>5</xdr:row>
      <xdr:rowOff>28575</xdr:rowOff>
    </xdr:to>
    <xdr:pic>
      <xdr:nvPicPr>
        <xdr:cNvPr id="3" name="CommandButton2"/>
        <xdr:cNvPicPr preferRelativeResize="1">
          <a:picLocks noChangeAspect="1"/>
        </xdr:cNvPicPr>
      </xdr:nvPicPr>
      <xdr:blipFill>
        <a:blip r:embed="rId3"/>
        <a:stretch>
          <a:fillRect/>
        </a:stretch>
      </xdr:blipFill>
      <xdr:spPr>
        <a:xfrm>
          <a:off x="2847975" y="504825"/>
          <a:ext cx="10096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dflohntab12.htm" TargetMode="External" /><Relationship Id="rId2" Type="http://schemas.openxmlformats.org/officeDocument/2006/relationships/hyperlink" Target="steuer01.htm" TargetMode="External" /><Relationship Id="rId3" Type="http://schemas.openxmlformats.org/officeDocument/2006/relationships/hyperlink" Target="http://www.parmentier.de/steuer/pdflohntab13.htm" TargetMode="External" /><Relationship Id="rId4" Type="http://schemas.openxmlformats.org/officeDocument/2006/relationships/hyperlink" Target="http://www.parmentier.de/steuer/lst2014tabelle.xls" TargetMode="External" /><Relationship Id="rId5" Type="http://schemas.openxmlformats.org/officeDocument/2006/relationships/hyperlink" Target="http://www.parmentier.de/steuer/pdflohntab13.htm"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H84"/>
  <sheetViews>
    <sheetView tabSelected="1" zoomScalePageLayoutView="0" workbookViewId="0" topLeftCell="A1">
      <selection activeCell="G4" sqref="G4:H4"/>
    </sheetView>
  </sheetViews>
  <sheetFormatPr defaultColWidth="11.421875" defaultRowHeight="12.75"/>
  <cols>
    <col min="1" max="1" width="0.71875" style="1" customWidth="1"/>
    <col min="2" max="2" width="0.42578125" style="1" hidden="1" customWidth="1"/>
    <col min="3" max="3" width="1.421875" style="1" hidden="1" customWidth="1"/>
    <col min="4" max="4" width="8.00390625" style="1" customWidth="1"/>
    <col min="5" max="5" width="0.5625" style="1" customWidth="1"/>
    <col min="6" max="6" width="2.8515625" style="1" customWidth="1"/>
    <col min="7" max="7" width="8.57421875" style="1" customWidth="1"/>
    <col min="8" max="8" width="0.5625" style="1" customWidth="1"/>
    <col min="9" max="9" width="7.28125" style="1" customWidth="1"/>
    <col min="10" max="10" width="0.5625" style="1" customWidth="1"/>
    <col min="11" max="11" width="7.28125" style="1" customWidth="1"/>
    <col min="12" max="12" width="0.85546875" style="1" customWidth="1"/>
    <col min="13" max="13" width="7.28125" style="1" customWidth="1"/>
    <col min="14" max="14" width="0.71875" style="1" customWidth="1"/>
    <col min="15" max="15" width="7.28125" style="1" customWidth="1"/>
    <col min="16" max="16" width="3.57421875" style="1" customWidth="1"/>
    <col min="17" max="17" width="7.28125" style="1" customWidth="1"/>
    <col min="18" max="18" width="0.71875" style="1" customWidth="1"/>
    <col min="19" max="19" width="7.28125" style="1" customWidth="1"/>
    <col min="20" max="20" width="0.5625" style="1" customWidth="1"/>
    <col min="21" max="21" width="7.28125" style="1" customWidth="1"/>
    <col min="22" max="22" width="0.71875" style="1" customWidth="1"/>
    <col min="23" max="23" width="7.28125" style="1" customWidth="1"/>
    <col min="24" max="24" width="0.5625" style="1" customWidth="1"/>
    <col min="25" max="25" width="7.28125" style="1" customWidth="1"/>
    <col min="26" max="26" width="0.85546875" style="1" customWidth="1"/>
    <col min="27" max="27" width="7.28125" style="1" customWidth="1"/>
    <col min="28" max="28" width="0.9921875" style="1" customWidth="1"/>
    <col min="29" max="29" width="4.57421875" style="1" customWidth="1"/>
    <col min="30" max="31" width="11.421875" style="1" customWidth="1"/>
    <col min="32" max="32" width="8.8515625" style="1" customWidth="1"/>
    <col min="33" max="16384" width="11.421875" style="1" customWidth="1"/>
  </cols>
  <sheetData>
    <row r="1" spans="1:19" ht="4.5" customHeight="1">
      <c r="A1" s="12"/>
      <c r="B1" s="2"/>
      <c r="C1" s="2"/>
      <c r="D1" s="9"/>
      <c r="E1" s="9"/>
      <c r="F1" s="66"/>
      <c r="G1" s="9"/>
      <c r="H1" s="9"/>
      <c r="I1" s="67"/>
      <c r="J1" s="67"/>
      <c r="K1" s="67"/>
      <c r="L1" s="67"/>
      <c r="M1" s="67"/>
      <c r="N1" s="67"/>
      <c r="O1" s="67"/>
      <c r="P1" s="2"/>
      <c r="Q1" s="2"/>
      <c r="R1" s="2"/>
      <c r="S1" s="12"/>
    </row>
    <row r="2" spans="1:31" ht="10.5" customHeight="1" thickBot="1">
      <c r="A2" s="12"/>
      <c r="B2" s="2"/>
      <c r="C2" s="2"/>
      <c r="D2" s="68"/>
      <c r="E2" s="9"/>
      <c r="F2" s="66"/>
      <c r="G2" s="111" t="s">
        <v>35</v>
      </c>
      <c r="H2" s="112"/>
      <c r="I2" s="112"/>
      <c r="J2" s="112"/>
      <c r="K2" s="112"/>
      <c r="L2" s="113"/>
      <c r="M2" s="113"/>
      <c r="N2" s="67"/>
      <c r="O2" s="67"/>
      <c r="P2" s="2"/>
      <c r="Q2" s="2"/>
      <c r="R2" s="2"/>
      <c r="S2" s="12"/>
      <c r="W2" s="74"/>
      <c r="Y2" s="99" t="s">
        <v>39</v>
      </c>
      <c r="AA2" s="12"/>
      <c r="AB2" s="12"/>
      <c r="AC2" s="12"/>
      <c r="AD2" s="12"/>
      <c r="AE2" s="12"/>
    </row>
    <row r="3" spans="1:32" ht="13.5" thickBot="1">
      <c r="A3" s="12"/>
      <c r="B3" s="2"/>
      <c r="C3" s="2"/>
      <c r="D3" s="163" t="str">
        <f>$M$73&amp;IF(AF10=1," MONATS"," JAHRES")&amp;"-LOHNSTEUERTABELLE 2013 "&amp;$M$74</f>
        <v>ALLGEMEINE MONATS-LOHNSTEUERTABELLE 2013  TEIL WEST</v>
      </c>
      <c r="E3" s="164"/>
      <c r="F3" s="164"/>
      <c r="G3" s="164"/>
      <c r="H3" s="164"/>
      <c r="I3" s="164"/>
      <c r="J3" s="164"/>
      <c r="K3" s="164"/>
      <c r="L3" s="164"/>
      <c r="M3" s="164"/>
      <c r="N3" s="164"/>
      <c r="O3" s="164"/>
      <c r="P3" s="164"/>
      <c r="Q3" s="165"/>
      <c r="R3" s="165"/>
      <c r="S3" s="165"/>
      <c r="T3" s="165"/>
      <c r="U3" s="165"/>
      <c r="V3" s="165"/>
      <c r="W3" s="165"/>
      <c r="X3" s="165"/>
      <c r="Y3" s="165"/>
      <c r="Z3" s="165"/>
      <c r="AA3" s="165"/>
      <c r="AB3" s="166"/>
      <c r="AC3" s="12"/>
      <c r="AD3" s="100" t="s">
        <v>20</v>
      </c>
      <c r="AE3" s="102"/>
      <c r="AF3" s="85">
        <v>1</v>
      </c>
    </row>
    <row r="4" spans="1:32" ht="15" customHeight="1">
      <c r="A4" s="12"/>
      <c r="B4" s="2"/>
      <c r="C4" s="3"/>
      <c r="D4" s="144" t="s">
        <v>13</v>
      </c>
      <c r="E4" s="145"/>
      <c r="F4" s="146"/>
      <c r="G4" s="154">
        <v>2000</v>
      </c>
      <c r="H4" s="155"/>
      <c r="I4" s="4" t="s">
        <v>14</v>
      </c>
      <c r="J4" s="4"/>
      <c r="K4" s="5"/>
      <c r="L4" s="2"/>
      <c r="M4" s="2"/>
      <c r="N4" s="2"/>
      <c r="O4" s="2"/>
      <c r="P4" s="2"/>
      <c r="Q4" s="2"/>
      <c r="R4" s="2"/>
      <c r="S4" s="136"/>
      <c r="T4" s="159"/>
      <c r="U4" s="159"/>
      <c r="V4" s="159"/>
      <c r="W4" s="12"/>
      <c r="X4" s="12"/>
      <c r="Y4" s="12"/>
      <c r="Z4" s="12"/>
      <c r="AA4" s="12"/>
      <c r="AB4" s="43"/>
      <c r="AC4" s="12"/>
      <c r="AD4" s="101" t="s">
        <v>21</v>
      </c>
      <c r="AE4" s="102"/>
      <c r="AF4" s="43"/>
    </row>
    <row r="5" spans="1:32" ht="12.75">
      <c r="A5" s="12"/>
      <c r="B5" s="2"/>
      <c r="C5" s="3"/>
      <c r="D5" s="144" t="s">
        <v>15</v>
      </c>
      <c r="E5" s="147"/>
      <c r="F5" s="148"/>
      <c r="G5" s="156">
        <v>3</v>
      </c>
      <c r="H5" s="157"/>
      <c r="I5" s="40" t="s">
        <v>14</v>
      </c>
      <c r="J5" s="4"/>
      <c r="K5" s="6"/>
      <c r="L5" s="7"/>
      <c r="M5" s="7"/>
      <c r="N5" s="7"/>
      <c r="O5" s="7"/>
      <c r="P5" s="7"/>
      <c r="Q5" s="2"/>
      <c r="R5" s="2"/>
      <c r="S5" s="12"/>
      <c r="T5" s="12"/>
      <c r="U5" s="12"/>
      <c r="V5" s="12"/>
      <c r="W5" s="12"/>
      <c r="X5" s="12"/>
      <c r="Y5" s="12"/>
      <c r="Z5" s="12"/>
      <c r="AA5" s="12"/>
      <c r="AB5" s="43"/>
      <c r="AC5" s="12"/>
      <c r="AD5" s="103" t="s">
        <v>26</v>
      </c>
      <c r="AE5" s="12"/>
      <c r="AF5" s="43"/>
    </row>
    <row r="6" spans="1:32" ht="12.75">
      <c r="A6" s="12"/>
      <c r="B6" s="2"/>
      <c r="C6" s="8"/>
      <c r="D6" s="149" t="s">
        <v>0</v>
      </c>
      <c r="E6" s="150"/>
      <c r="F6" s="151"/>
      <c r="G6" s="152">
        <v>9</v>
      </c>
      <c r="H6" s="155"/>
      <c r="I6" s="45" t="s">
        <v>16</v>
      </c>
      <c r="J6" s="46"/>
      <c r="K6" s="46"/>
      <c r="L6" s="46"/>
      <c r="M6" s="46"/>
      <c r="N6" s="46"/>
      <c r="O6" s="36"/>
      <c r="P6" s="37"/>
      <c r="Q6" s="38"/>
      <c r="R6" s="38"/>
      <c r="S6" s="39"/>
      <c r="T6" s="39"/>
      <c r="U6" s="39"/>
      <c r="V6" s="39"/>
      <c r="W6" s="98"/>
      <c r="X6" s="39"/>
      <c r="Y6" s="98"/>
      <c r="Z6" s="39"/>
      <c r="AA6" s="39"/>
      <c r="AB6" s="44"/>
      <c r="AC6" s="12"/>
      <c r="AD6" s="103" t="s">
        <v>24</v>
      </c>
      <c r="AE6" s="12"/>
      <c r="AF6" s="43"/>
    </row>
    <row r="7" spans="1:32" ht="13.5" customHeight="1">
      <c r="A7" s="12"/>
      <c r="B7" s="2"/>
      <c r="C7" s="2"/>
      <c r="D7" s="158" t="s">
        <v>8</v>
      </c>
      <c r="E7" s="145"/>
      <c r="F7" s="146"/>
      <c r="G7" s="152">
        <v>0.5</v>
      </c>
      <c r="H7" s="153"/>
      <c r="I7" s="121" t="s">
        <v>12</v>
      </c>
      <c r="J7" s="122"/>
      <c r="K7" s="122"/>
      <c r="L7" s="123"/>
      <c r="M7" s="137" t="str">
        <f>"KiF - "&amp;$G$7&amp;" -"</f>
        <v>KiF - 0,5 -</v>
      </c>
      <c r="N7" s="138"/>
      <c r="O7" s="139"/>
      <c r="P7" s="140"/>
      <c r="Q7" s="170" t="str">
        <f>"KiF - "&amp;$G$7+0.5&amp;" -"</f>
        <v>KiF - 1 -</v>
      </c>
      <c r="R7" s="171"/>
      <c r="S7" s="139"/>
      <c r="T7" s="140"/>
      <c r="U7" s="170" t="str">
        <f>"KiF - "&amp;$G$7+1&amp;" -"</f>
        <v>KiF - 1,5 -</v>
      </c>
      <c r="V7" s="171"/>
      <c r="W7" s="139"/>
      <c r="X7" s="140"/>
      <c r="Y7" s="167" t="str">
        <f>"KiF  - "&amp;G$7+1.5&amp;" -"</f>
        <v>KiF  - 2 -</v>
      </c>
      <c r="Z7" s="138"/>
      <c r="AA7" s="168"/>
      <c r="AB7" s="169"/>
      <c r="AC7" s="12"/>
      <c r="AD7" s="103" t="s">
        <v>22</v>
      </c>
      <c r="AE7" s="12"/>
      <c r="AF7" s="43"/>
    </row>
    <row r="8" spans="1:34" ht="13.5">
      <c r="A8" s="12"/>
      <c r="B8" s="2"/>
      <c r="C8" s="2"/>
      <c r="D8" s="31" t="str">
        <f>IF(OR(AND(G5=3,AG10=1),AND(G5=36,AG10&lt;&gt;1)),"ab Lohn","für Lohn")</f>
        <v>für Lohn</v>
      </c>
      <c r="E8" s="30"/>
      <c r="F8" s="32" t="s">
        <v>1</v>
      </c>
      <c r="G8" s="141" t="s">
        <v>9</v>
      </c>
      <c r="H8" s="142"/>
      <c r="I8" s="33" t="s">
        <v>10</v>
      </c>
      <c r="J8" s="16"/>
      <c r="K8" s="143" t="s">
        <v>11</v>
      </c>
      <c r="L8" s="120"/>
      <c r="M8" s="34" t="s">
        <v>10</v>
      </c>
      <c r="N8" s="35"/>
      <c r="O8" s="119" t="s">
        <v>11</v>
      </c>
      <c r="P8" s="120"/>
      <c r="Q8" s="34" t="s">
        <v>10</v>
      </c>
      <c r="R8" s="35"/>
      <c r="S8" s="119" t="s">
        <v>11</v>
      </c>
      <c r="T8" s="120"/>
      <c r="U8" s="34" t="s">
        <v>17</v>
      </c>
      <c r="V8" s="35"/>
      <c r="W8" s="119" t="s">
        <v>11</v>
      </c>
      <c r="X8" s="120"/>
      <c r="Y8" s="34" t="s">
        <v>10</v>
      </c>
      <c r="Z8" s="35"/>
      <c r="AA8" s="119" t="s">
        <v>11</v>
      </c>
      <c r="AB8" s="120"/>
      <c r="AC8" s="12"/>
      <c r="AD8" s="104" t="s">
        <v>23</v>
      </c>
      <c r="AE8" s="105"/>
      <c r="AF8" s="106"/>
      <c r="AG8" s="55"/>
      <c r="AH8" s="55"/>
    </row>
    <row r="9" spans="1:33" ht="11.25" customHeight="1" thickBot="1">
      <c r="A9" s="12"/>
      <c r="B9" s="2"/>
      <c r="C9" s="2"/>
      <c r="D9" s="49">
        <f>INT(G4/G5)*G5</f>
        <v>1998</v>
      </c>
      <c r="E9" s="50"/>
      <c r="F9" s="20" t="s">
        <v>2</v>
      </c>
      <c r="G9" s="70">
        <f>LSt(D9,F9,0)</f>
        <v>215.25</v>
      </c>
      <c r="H9" s="10"/>
      <c r="I9" s="9">
        <f>LSt(D9,F9,1)</f>
        <v>11.83</v>
      </c>
      <c r="J9" s="14"/>
      <c r="K9" s="11">
        <f>LSt(D9,F9,2)</f>
        <v>19.37</v>
      </c>
      <c r="L9" s="14"/>
      <c r="M9" s="26">
        <f>LSt(D9,F9,3)</f>
        <v>7.66</v>
      </c>
      <c r="N9" s="27"/>
      <c r="O9" s="28">
        <f>LSt(D9,F9,4)</f>
        <v>12.53</v>
      </c>
      <c r="P9" s="23"/>
      <c r="Q9" s="26">
        <f>LSt(D9,F9,5)</f>
        <v>0</v>
      </c>
      <c r="R9" s="27"/>
      <c r="S9" s="28">
        <f>LSt(D9,F9,6)</f>
        <v>6.16</v>
      </c>
      <c r="T9" s="23"/>
      <c r="U9" s="26">
        <f>LSt(D9,F9,7)</f>
        <v>0</v>
      </c>
      <c r="V9" s="27"/>
      <c r="W9" s="28">
        <f>LSt(D9,F9,8)</f>
        <v>1.12</v>
      </c>
      <c r="X9" s="23"/>
      <c r="Y9" s="26">
        <f>LSt(D9,F9,9)</f>
        <v>0</v>
      </c>
      <c r="Z9" s="12"/>
      <c r="AA9" s="28">
        <f>LSt(D9,F9,10)</f>
        <v>0</v>
      </c>
      <c r="AB9" s="41"/>
      <c r="AC9" s="11"/>
      <c r="AD9" s="11"/>
      <c r="AE9" s="12"/>
      <c r="AF9" s="12"/>
      <c r="AG9" s="109"/>
    </row>
    <row r="10" spans="1:33" ht="10.5" customHeight="1">
      <c r="A10" s="12"/>
      <c r="B10" s="2"/>
      <c r="C10" s="2"/>
      <c r="D10" s="51"/>
      <c r="E10" s="52"/>
      <c r="F10" s="21" t="s">
        <v>3</v>
      </c>
      <c r="G10" s="70">
        <f>LSt(D9,F10,0)</f>
        <v>186.33</v>
      </c>
      <c r="H10" s="10"/>
      <c r="I10" s="9">
        <f>LSt(D9,F10,1)</f>
        <v>0</v>
      </c>
      <c r="J10" s="14"/>
      <c r="K10" s="11">
        <f>LSt(D9,F10,2)</f>
        <v>0</v>
      </c>
      <c r="L10" s="14"/>
      <c r="M10" s="29">
        <f>LSt(D9,F10,3)</f>
        <v>6.16</v>
      </c>
      <c r="N10" s="14"/>
      <c r="O10" s="11">
        <f>LSt(D9,F10,4)</f>
        <v>10.09</v>
      </c>
      <c r="P10" s="10"/>
      <c r="Q10" s="29">
        <f>LSt(D9,F10,5)</f>
        <v>0</v>
      </c>
      <c r="R10" s="14"/>
      <c r="S10" s="11">
        <f>LSt(D9,F10,6)</f>
        <v>4.08</v>
      </c>
      <c r="T10" s="10"/>
      <c r="U10" s="29">
        <f>LSt(D9,F10,7)</f>
        <v>0</v>
      </c>
      <c r="V10" s="14"/>
      <c r="W10" s="11">
        <f>LSt(D9,F10,8)</f>
        <v>0</v>
      </c>
      <c r="X10" s="10"/>
      <c r="Y10" s="29">
        <f>LSt(D9,F10,9)</f>
        <v>0</v>
      </c>
      <c r="Z10" s="12"/>
      <c r="AA10" s="11">
        <f>LSt(D9,F10,10)</f>
        <v>0</v>
      </c>
      <c r="AB10" s="42"/>
      <c r="AC10" s="11"/>
      <c r="AD10" s="107" t="s">
        <v>36</v>
      </c>
      <c r="AE10" s="126" t="s">
        <v>38</v>
      </c>
      <c r="AF10" s="124">
        <v>1</v>
      </c>
      <c r="AG10" s="110"/>
    </row>
    <row r="11" spans="1:33" ht="10.5" customHeight="1" thickBot="1">
      <c r="A11" s="12"/>
      <c r="B11" s="2"/>
      <c r="C11" s="2"/>
      <c r="D11" s="62"/>
      <c r="E11" s="52"/>
      <c r="F11" s="21" t="s">
        <v>4</v>
      </c>
      <c r="G11" s="70">
        <f>LSt(D9,F11,0)</f>
        <v>33.66</v>
      </c>
      <c r="H11" s="10"/>
      <c r="I11" s="9">
        <f>LSt(D9,F11,1)</f>
        <v>0</v>
      </c>
      <c r="J11" s="14"/>
      <c r="K11" s="11">
        <f>LSt(D9,F11,2)</f>
        <v>3.03</v>
      </c>
      <c r="L11" s="14"/>
      <c r="M11" s="29">
        <f>LSt(D9,F11,3)</f>
        <v>0</v>
      </c>
      <c r="N11" s="14"/>
      <c r="O11" s="11">
        <f>LSt(D9,F11,4)</f>
        <v>0</v>
      </c>
      <c r="P11" s="10"/>
      <c r="Q11" s="29">
        <f>LSt(D9,F11,5)</f>
        <v>0</v>
      </c>
      <c r="R11" s="14"/>
      <c r="S11" s="11">
        <f>LSt(D9,F11,6)</f>
        <v>0</v>
      </c>
      <c r="T11" s="10"/>
      <c r="U11" s="29">
        <f>LSt(D9,F11,7)</f>
        <v>0</v>
      </c>
      <c r="V11" s="14"/>
      <c r="W11" s="11">
        <f>LSt(D9,F11,8)</f>
        <v>0</v>
      </c>
      <c r="X11" s="10"/>
      <c r="Y11" s="29">
        <f>LSt(D9,F11,9)</f>
        <v>0</v>
      </c>
      <c r="Z11" s="12"/>
      <c r="AA11" s="11">
        <f>LSt(D9,F11,10)</f>
        <v>0</v>
      </c>
      <c r="AB11" s="42"/>
      <c r="AC11" s="11"/>
      <c r="AD11" s="108" t="s">
        <v>37</v>
      </c>
      <c r="AE11" s="127"/>
      <c r="AF11" s="125"/>
      <c r="AG11" s="110"/>
    </row>
    <row r="12" spans="1:31" ht="10.5" customHeight="1">
      <c r="A12" s="12"/>
      <c r="B12" s="2"/>
      <c r="C12" s="2"/>
      <c r="D12" s="75"/>
      <c r="E12" s="52"/>
      <c r="F12" s="21" t="s">
        <v>5</v>
      </c>
      <c r="G12" s="70">
        <f>LSt(D9,F12,0)</f>
        <v>215.25</v>
      </c>
      <c r="H12" s="10"/>
      <c r="I12" s="9">
        <f>LSt(D9,F12,1)</f>
        <v>11.83</v>
      </c>
      <c r="J12" s="14"/>
      <c r="K12" s="11">
        <f>LSt(D9,F12,2)</f>
        <v>19.37</v>
      </c>
      <c r="L12" s="14"/>
      <c r="M12" s="29">
        <f>LSt(D9,F12,3)</f>
        <v>9.72</v>
      </c>
      <c r="N12" s="14"/>
      <c r="O12" s="11">
        <f>LSt(D9,F12,4)</f>
        <v>15.9</v>
      </c>
      <c r="P12" s="10"/>
      <c r="Q12" s="29">
        <f>LSt(D9,F12,5)</f>
        <v>7.66</v>
      </c>
      <c r="R12" s="14"/>
      <c r="S12" s="11">
        <f>LSt(D9,F12,6)</f>
        <v>12.53</v>
      </c>
      <c r="T12" s="10"/>
      <c r="U12" s="29">
        <f>LSt(D9,F12,7)</f>
        <v>4.43</v>
      </c>
      <c r="V12" s="14"/>
      <c r="W12" s="11">
        <f>LSt(D9,F12,8)</f>
        <v>9.28</v>
      </c>
      <c r="X12" s="10"/>
      <c r="Y12" s="29">
        <f>LSt(D9,F12,9)</f>
        <v>0</v>
      </c>
      <c r="Z12" s="12"/>
      <c r="AA12" s="11">
        <f>LSt(D9,F12,10)</f>
        <v>6.16</v>
      </c>
      <c r="AB12" s="42"/>
      <c r="AC12" s="11"/>
      <c r="AD12" s="11"/>
      <c r="AE12" s="12"/>
    </row>
    <row r="13" spans="1:31" ht="10.5" customHeight="1" thickBot="1">
      <c r="A13" s="12"/>
      <c r="B13" s="2"/>
      <c r="C13" s="2"/>
      <c r="D13" s="60"/>
      <c r="E13" s="52"/>
      <c r="F13" s="21" t="s">
        <v>6</v>
      </c>
      <c r="G13" s="70">
        <f>LSt(D9,F13,0)</f>
        <v>438.83</v>
      </c>
      <c r="H13" s="10"/>
      <c r="I13" s="9">
        <f>LSt(D9,F13,1)</f>
        <v>24.13</v>
      </c>
      <c r="J13" s="14"/>
      <c r="K13" s="11">
        <f>LSt(D9,F13,2)</f>
        <v>39.49</v>
      </c>
      <c r="L13" s="14"/>
      <c r="M13" s="116" t="s">
        <v>27</v>
      </c>
      <c r="N13" s="117"/>
      <c r="O13" s="117"/>
      <c r="P13" s="117"/>
      <c r="Q13" s="117"/>
      <c r="R13" s="117"/>
      <c r="S13" s="117"/>
      <c r="T13" s="117"/>
      <c r="U13" s="117"/>
      <c r="V13" s="117"/>
      <c r="W13" s="117"/>
      <c r="X13" s="117"/>
      <c r="Y13" s="117"/>
      <c r="Z13" s="117"/>
      <c r="AA13" s="117"/>
      <c r="AB13" s="118"/>
      <c r="AC13" s="11"/>
      <c r="AD13" s="97" t="s">
        <v>32</v>
      </c>
      <c r="AE13" s="12"/>
    </row>
    <row r="14" spans="1:32" ht="10.5" customHeight="1">
      <c r="A14" s="12"/>
      <c r="B14" s="2"/>
      <c r="C14" s="2"/>
      <c r="D14" s="76"/>
      <c r="E14" s="52"/>
      <c r="F14" s="21" t="s">
        <v>7</v>
      </c>
      <c r="G14" s="70">
        <f>LSt(D9,F14,0)</f>
        <v>470.16</v>
      </c>
      <c r="H14" s="10"/>
      <c r="I14" s="9">
        <f>LSt(D9,F14,1)</f>
        <v>25.85</v>
      </c>
      <c r="J14" s="14"/>
      <c r="K14" s="11">
        <f>LSt(D9,F14,2)</f>
        <v>42.31</v>
      </c>
      <c r="L14" s="14"/>
      <c r="M14" s="87" t="s">
        <v>18</v>
      </c>
      <c r="N14" s="88"/>
      <c r="O14" s="89">
        <f>bvsp(D9,1,0)</f>
        <v>178.58</v>
      </c>
      <c r="P14" s="88"/>
      <c r="Q14" s="90" t="s">
        <v>25</v>
      </c>
      <c r="R14" s="88"/>
      <c r="S14" s="91">
        <f>bvsp(D9,3,0)</f>
        <v>240.11</v>
      </c>
      <c r="T14" s="88"/>
      <c r="U14" s="92" t="s">
        <v>19</v>
      </c>
      <c r="V14" s="88"/>
      <c r="W14" s="93">
        <f>bvsp(D9,1,1)</f>
        <v>160.57</v>
      </c>
      <c r="X14" s="88"/>
      <c r="Y14" s="96" t="s">
        <v>28</v>
      </c>
      <c r="Z14" s="94"/>
      <c r="AA14" s="91"/>
      <c r="AB14" s="95"/>
      <c r="AC14" s="29"/>
      <c r="AD14" s="97" t="s">
        <v>29</v>
      </c>
      <c r="AE14" s="12"/>
      <c r="AF14" s="114">
        <v>0</v>
      </c>
    </row>
    <row r="15" spans="1:32" ht="4.5" customHeight="1" thickBot="1">
      <c r="A15" s="12"/>
      <c r="B15" s="2"/>
      <c r="C15" s="2"/>
      <c r="D15" s="51"/>
      <c r="E15" s="52"/>
      <c r="F15" s="69"/>
      <c r="G15" s="24"/>
      <c r="H15" s="10"/>
      <c r="I15" s="9"/>
      <c r="J15" s="14"/>
      <c r="K15" s="15"/>
      <c r="L15" s="14"/>
      <c r="M15" s="29"/>
      <c r="N15" s="14"/>
      <c r="O15" s="11"/>
      <c r="P15" s="10"/>
      <c r="Q15" s="29"/>
      <c r="R15" s="14"/>
      <c r="S15" s="11"/>
      <c r="T15" s="10"/>
      <c r="U15" s="29"/>
      <c r="V15" s="14"/>
      <c r="W15" s="11"/>
      <c r="X15" s="10"/>
      <c r="Y15" s="29"/>
      <c r="Z15" s="12"/>
      <c r="AA15" s="11"/>
      <c r="AB15" s="42"/>
      <c r="AC15" s="11"/>
      <c r="AD15" s="11"/>
      <c r="AE15" s="12"/>
      <c r="AF15" s="115"/>
    </row>
    <row r="16" spans="1:31" ht="10.5" customHeight="1">
      <c r="A16" s="12"/>
      <c r="B16" s="2"/>
      <c r="C16" s="2"/>
      <c r="D16" s="53">
        <f>D9+$G$5</f>
        <v>2001</v>
      </c>
      <c r="E16" s="52"/>
      <c r="F16" s="21" t="s">
        <v>2</v>
      </c>
      <c r="G16" s="70">
        <f>LSt(D16,F16,0)</f>
        <v>215.91</v>
      </c>
      <c r="H16" s="10"/>
      <c r="I16" s="9">
        <f>LSt(D16,F16,1)</f>
        <v>11.87</v>
      </c>
      <c r="J16" s="14"/>
      <c r="K16" s="11">
        <f>LSt(D16,F16,2)</f>
        <v>19.43</v>
      </c>
      <c r="L16" s="14"/>
      <c r="M16" s="29">
        <f>LSt(D16,F16,3)</f>
        <v>7.7</v>
      </c>
      <c r="N16" s="14"/>
      <c r="O16" s="11">
        <f>LSt(D16,F16,4)</f>
        <v>12.59</v>
      </c>
      <c r="P16" s="10"/>
      <c r="Q16" s="29">
        <f>LSt(D16,F16,5)</f>
        <v>0</v>
      </c>
      <c r="R16" s="14"/>
      <c r="S16" s="11">
        <f>LSt(D16,F16,6)</f>
        <v>6.21</v>
      </c>
      <c r="T16" s="10"/>
      <c r="U16" s="29">
        <f>LSt(D16,F16,7)</f>
        <v>0</v>
      </c>
      <c r="V16" s="14"/>
      <c r="W16" s="11">
        <f>LSt(D16,F16,8)</f>
        <v>1.16</v>
      </c>
      <c r="X16" s="10"/>
      <c r="Y16" s="29">
        <f>LSt(D16,F16,9)</f>
        <v>0</v>
      </c>
      <c r="Z16" s="12"/>
      <c r="AA16" s="11">
        <f>LSt(D16,F16,10)</f>
        <v>0</v>
      </c>
      <c r="AB16" s="42"/>
      <c r="AC16" s="11"/>
      <c r="AD16" s="11"/>
      <c r="AE16" s="12"/>
    </row>
    <row r="17" spans="1:33" ht="10.5" customHeight="1">
      <c r="A17" s="12"/>
      <c r="B17" s="2"/>
      <c r="C17" s="2"/>
      <c r="D17" s="62"/>
      <c r="E17" s="52"/>
      <c r="F17" s="21" t="s">
        <v>3</v>
      </c>
      <c r="G17" s="70">
        <f>LSt(D16,F17,0)</f>
        <v>187.08</v>
      </c>
      <c r="H17" s="10"/>
      <c r="I17" s="9">
        <f>LSt(D16,F17,1)</f>
        <v>0</v>
      </c>
      <c r="J17" s="14"/>
      <c r="K17" s="11">
        <f>LSt(D16,F17,2)</f>
        <v>0</v>
      </c>
      <c r="L17" s="14"/>
      <c r="M17" s="29">
        <f>LSt(D16,F17,3)</f>
        <v>6.2</v>
      </c>
      <c r="N17" s="14"/>
      <c r="O17" s="11">
        <f>LSt(D16,F17,4)</f>
        <v>10.15</v>
      </c>
      <c r="P17" s="10"/>
      <c r="Q17" s="29">
        <f>LSt(D16,F17,5)</f>
        <v>0</v>
      </c>
      <c r="R17" s="14"/>
      <c r="S17" s="11">
        <f>LSt(D16,F17,6)</f>
        <v>4.13</v>
      </c>
      <c r="T17" s="10"/>
      <c r="U17" s="29">
        <f>LSt(D16,F17,7)</f>
        <v>0</v>
      </c>
      <c r="V17" s="14"/>
      <c r="W17" s="11">
        <f>LSt(D16,F17,8)</f>
        <v>0</v>
      </c>
      <c r="X17" s="10"/>
      <c r="Y17" s="29">
        <f>LSt(D16,F17,9)</f>
        <v>0</v>
      </c>
      <c r="Z17" s="12"/>
      <c r="AA17" s="11">
        <f>LSt(D16,F17,10)</f>
        <v>0</v>
      </c>
      <c r="AB17" s="42"/>
      <c r="AC17" s="11"/>
      <c r="AD17" s="128" t="s">
        <v>40</v>
      </c>
      <c r="AE17" s="129"/>
      <c r="AF17" s="129"/>
      <c r="AG17" s="129"/>
    </row>
    <row r="18" spans="1:33" ht="10.5" customHeight="1">
      <c r="A18" s="12"/>
      <c r="B18" s="2"/>
      <c r="C18" s="2"/>
      <c r="D18" s="62"/>
      <c r="E18" s="52"/>
      <c r="F18" s="21" t="s">
        <v>4</v>
      </c>
      <c r="G18" s="70">
        <f>LSt(D16,F18,0)</f>
        <v>34</v>
      </c>
      <c r="H18" s="10"/>
      <c r="I18" s="9">
        <f>LSt(D16,F18,1)</f>
        <v>0</v>
      </c>
      <c r="J18" s="14"/>
      <c r="K18" s="11">
        <f>LSt(D16,F18,2)</f>
        <v>3.06</v>
      </c>
      <c r="L18" s="14"/>
      <c r="M18" s="29">
        <f>LSt(D16,F18,3)</f>
        <v>0</v>
      </c>
      <c r="N18" s="14"/>
      <c r="O18" s="11">
        <f>LSt(D16,F18,4)</f>
        <v>0</v>
      </c>
      <c r="P18" s="10"/>
      <c r="Q18" s="29">
        <f>LSt(D16,F18,5)</f>
        <v>0</v>
      </c>
      <c r="R18" s="14"/>
      <c r="S18" s="11">
        <f>LSt(D16,F18,6)</f>
        <v>0</v>
      </c>
      <c r="T18" s="10"/>
      <c r="U18" s="29">
        <f>LSt(D16,F18,7)</f>
        <v>0</v>
      </c>
      <c r="V18" s="14"/>
      <c r="W18" s="11">
        <f>LSt(D16,F18,8)</f>
        <v>0</v>
      </c>
      <c r="X18" s="10"/>
      <c r="Y18" s="29">
        <f>LSt(D16,F18,9)</f>
        <v>0</v>
      </c>
      <c r="Z18" s="12"/>
      <c r="AA18" s="11">
        <f>LSt(D16,F18,10)</f>
        <v>0</v>
      </c>
      <c r="AB18" s="42"/>
      <c r="AC18" s="11"/>
      <c r="AD18" s="130" t="s">
        <v>41</v>
      </c>
      <c r="AE18" s="131"/>
      <c r="AF18" s="131"/>
      <c r="AG18" s="131"/>
    </row>
    <row r="19" spans="1:31" ht="10.5" customHeight="1">
      <c r="A19" s="12"/>
      <c r="B19" s="2"/>
      <c r="C19" s="2"/>
      <c r="D19" s="63"/>
      <c r="E19" s="52"/>
      <c r="F19" s="21" t="s">
        <v>5</v>
      </c>
      <c r="G19" s="70">
        <f>LSt(D16,F19,0)</f>
        <v>215.91</v>
      </c>
      <c r="H19" s="10"/>
      <c r="I19" s="9">
        <f>LSt(D16,F19,1)</f>
        <v>11.87</v>
      </c>
      <c r="J19" s="14"/>
      <c r="K19" s="11">
        <f>LSt(D16,F19,2)</f>
        <v>19.43</v>
      </c>
      <c r="L19" s="14"/>
      <c r="M19" s="29">
        <f>LSt(D16,F19,3)</f>
        <v>9.75</v>
      </c>
      <c r="N19" s="14"/>
      <c r="O19" s="11">
        <f>LSt(D16,F19,4)</f>
        <v>15.96</v>
      </c>
      <c r="P19" s="10"/>
      <c r="Q19" s="29">
        <f>LSt(D16,F19,5)</f>
        <v>7.7</v>
      </c>
      <c r="R19" s="14"/>
      <c r="S19" s="11">
        <f>LSt(D16,F19,6)</f>
        <v>12.59</v>
      </c>
      <c r="T19" s="10"/>
      <c r="U19" s="29">
        <f>LSt(D16,F19,7)</f>
        <v>4.55</v>
      </c>
      <c r="V19" s="14"/>
      <c r="W19" s="11">
        <f>LSt(D16,F19,8)</f>
        <v>9.33</v>
      </c>
      <c r="X19" s="10"/>
      <c r="Y19" s="29">
        <f>LSt(D16,F19,9)</f>
        <v>0</v>
      </c>
      <c r="Z19" s="12"/>
      <c r="AA19" s="11">
        <f>LSt(D16,F19,10)</f>
        <v>6.21</v>
      </c>
      <c r="AB19" s="11"/>
      <c r="AC19" s="29"/>
      <c r="AD19" s="11"/>
      <c r="AE19" s="12"/>
    </row>
    <row r="20" spans="1:33" ht="10.5" customHeight="1">
      <c r="A20" s="12"/>
      <c r="B20" s="2"/>
      <c r="C20" s="2"/>
      <c r="D20" s="60"/>
      <c r="E20" s="52"/>
      <c r="F20" s="21" t="s">
        <v>6</v>
      </c>
      <c r="G20" s="70">
        <f>LSt(D16,F20,0)</f>
        <v>439.83</v>
      </c>
      <c r="H20" s="10"/>
      <c r="I20" s="9">
        <f>LSt(D16,F20,1)</f>
        <v>24.19</v>
      </c>
      <c r="J20" s="14"/>
      <c r="K20" s="11">
        <f>LSt(D16,F20,2)</f>
        <v>39.58</v>
      </c>
      <c r="L20" s="14"/>
      <c r="M20" s="116" t="s">
        <v>27</v>
      </c>
      <c r="N20" s="117"/>
      <c r="O20" s="117"/>
      <c r="P20" s="117"/>
      <c r="Q20" s="117"/>
      <c r="R20" s="117"/>
      <c r="S20" s="117"/>
      <c r="T20" s="117"/>
      <c r="U20" s="117"/>
      <c r="V20" s="117"/>
      <c r="W20" s="117"/>
      <c r="X20" s="117"/>
      <c r="Y20" s="117"/>
      <c r="Z20" s="117"/>
      <c r="AA20" s="117"/>
      <c r="AB20" s="118"/>
      <c r="AC20" s="29"/>
      <c r="AD20" s="128" t="s">
        <v>33</v>
      </c>
      <c r="AE20" s="129"/>
      <c r="AF20" s="129"/>
      <c r="AG20" s="129"/>
    </row>
    <row r="21" spans="1:33" ht="10.5" customHeight="1">
      <c r="A21" s="12"/>
      <c r="B21" s="2"/>
      <c r="C21" s="2"/>
      <c r="D21" s="61"/>
      <c r="E21" s="52"/>
      <c r="F21" s="21" t="s">
        <v>7</v>
      </c>
      <c r="G21" s="70">
        <f>LSt(D16,F21,0)</f>
        <v>471</v>
      </c>
      <c r="H21" s="10"/>
      <c r="I21" s="9">
        <f>LSt(D16,F21,1)</f>
        <v>25.9</v>
      </c>
      <c r="J21" s="14"/>
      <c r="K21" s="11">
        <f>LSt(D16,F21,2)</f>
        <v>42.39</v>
      </c>
      <c r="L21" s="14"/>
      <c r="M21" s="77" t="s">
        <v>18</v>
      </c>
      <c r="N21" s="78"/>
      <c r="O21" s="79">
        <f>bvsp(D16,1,0)</f>
        <v>178.85</v>
      </c>
      <c r="P21" s="78"/>
      <c r="Q21" s="80" t="s">
        <v>25</v>
      </c>
      <c r="R21" s="78"/>
      <c r="S21" s="81">
        <f>bvsp(D16,3,0)</f>
        <v>240.47</v>
      </c>
      <c r="T21" s="78"/>
      <c r="U21" s="82" t="s">
        <v>19</v>
      </c>
      <c r="V21" s="78"/>
      <c r="W21" s="86">
        <f>bvsp(D16,1,1)</f>
        <v>160.82</v>
      </c>
      <c r="X21" s="78"/>
      <c r="Y21" s="96" t="s">
        <v>28</v>
      </c>
      <c r="Z21" s="83"/>
      <c r="AA21" s="81"/>
      <c r="AB21" s="84"/>
      <c r="AC21" s="29"/>
      <c r="AD21" s="130" t="s">
        <v>34</v>
      </c>
      <c r="AE21" s="131"/>
      <c r="AF21" s="131"/>
      <c r="AG21" s="131"/>
    </row>
    <row r="22" spans="1:31" ht="3.75" customHeight="1">
      <c r="A22" s="12"/>
      <c r="B22" s="2"/>
      <c r="C22" s="2"/>
      <c r="D22" s="51"/>
      <c r="E22" s="52"/>
      <c r="F22" s="21"/>
      <c r="G22" s="24"/>
      <c r="H22" s="10"/>
      <c r="I22" s="9"/>
      <c r="J22" s="14"/>
      <c r="K22" s="15"/>
      <c r="L22" s="14"/>
      <c r="M22" s="29"/>
      <c r="N22" s="14"/>
      <c r="O22" s="11"/>
      <c r="P22" s="10"/>
      <c r="Q22" s="29"/>
      <c r="R22" s="14"/>
      <c r="S22" s="11"/>
      <c r="T22" s="10"/>
      <c r="U22" s="29"/>
      <c r="V22" s="14"/>
      <c r="W22" s="11"/>
      <c r="X22" s="10"/>
      <c r="Y22" s="29"/>
      <c r="Z22" s="12"/>
      <c r="AA22" s="11"/>
      <c r="AB22" s="42"/>
      <c r="AC22" s="11"/>
      <c r="AD22" s="11"/>
      <c r="AE22" s="12"/>
    </row>
    <row r="23" spans="1:31" ht="10.5" customHeight="1">
      <c r="A23" s="12"/>
      <c r="B23" s="2"/>
      <c r="C23" s="2"/>
      <c r="D23" s="51">
        <f>D16+$G$5</f>
        <v>2004</v>
      </c>
      <c r="E23" s="52"/>
      <c r="F23" s="21" t="s">
        <v>2</v>
      </c>
      <c r="G23" s="70">
        <f>LSt(D23,F23,0)</f>
        <v>216.66</v>
      </c>
      <c r="H23" s="10"/>
      <c r="I23" s="9">
        <f>LSt(D23,F23,1)</f>
        <v>11.91</v>
      </c>
      <c r="J23" s="14"/>
      <c r="K23" s="11">
        <f>LSt(D23,F23,2)</f>
        <v>19.5</v>
      </c>
      <c r="L23" s="14"/>
      <c r="M23" s="29">
        <f>LSt(D23,F23,3)</f>
        <v>7.73</v>
      </c>
      <c r="N23" s="14"/>
      <c r="O23" s="11">
        <f>LSt(D23,F23,4)</f>
        <v>12.65</v>
      </c>
      <c r="P23" s="10"/>
      <c r="Q23" s="29">
        <f>LSt(D23,F23,5)</f>
        <v>0</v>
      </c>
      <c r="R23" s="14"/>
      <c r="S23" s="11">
        <f>LSt(D23,F23,6)</f>
        <v>6.26</v>
      </c>
      <c r="T23" s="10"/>
      <c r="U23" s="29">
        <f>LSt(D23,F23,7)</f>
        <v>0</v>
      </c>
      <c r="V23" s="14"/>
      <c r="W23" s="11">
        <f>LSt(D23,F23,8)</f>
        <v>1.2</v>
      </c>
      <c r="X23" s="10"/>
      <c r="Y23" s="29">
        <f>LSt(D23,F23,9)</f>
        <v>0</v>
      </c>
      <c r="Z23" s="12"/>
      <c r="AA23" s="11">
        <f>LSt(D23,F23,10)</f>
        <v>0</v>
      </c>
      <c r="AB23" s="42"/>
      <c r="AC23" s="11"/>
      <c r="AD23" s="11"/>
      <c r="AE23" s="12"/>
    </row>
    <row r="24" spans="1:33" ht="10.5" customHeight="1">
      <c r="A24" s="12"/>
      <c r="B24" s="2"/>
      <c r="C24" s="2"/>
      <c r="D24" s="62"/>
      <c r="E24" s="52"/>
      <c r="F24" s="21" t="s">
        <v>3</v>
      </c>
      <c r="G24" s="70">
        <f>LSt(D23,F24,0)</f>
        <v>187.75</v>
      </c>
      <c r="H24" s="10"/>
      <c r="I24" s="9">
        <f>LSt(D23,F24,1)</f>
        <v>0</v>
      </c>
      <c r="J24" s="14"/>
      <c r="K24" s="11">
        <f>LSt(D23,F24,2)</f>
        <v>0</v>
      </c>
      <c r="L24" s="14"/>
      <c r="M24" s="29">
        <f>LSt(D23,F24,3)</f>
        <v>6.24</v>
      </c>
      <c r="N24" s="14"/>
      <c r="O24" s="11">
        <f>LSt(D23,F24,4)</f>
        <v>10.21</v>
      </c>
      <c r="P24" s="10"/>
      <c r="Q24" s="29">
        <f>LSt(D23,F24,5)</f>
        <v>0</v>
      </c>
      <c r="R24" s="14"/>
      <c r="S24" s="11">
        <f>LSt(D23,F24,6)</f>
        <v>4.17</v>
      </c>
      <c r="T24" s="10"/>
      <c r="U24" s="29">
        <f>LSt(D23,F24,7)</f>
        <v>0</v>
      </c>
      <c r="V24" s="14"/>
      <c r="W24" s="11">
        <f>LSt(D23,F24,8)</f>
        <v>0</v>
      </c>
      <c r="X24" s="10"/>
      <c r="Y24" s="29">
        <f>LSt(D23,F24,9)</f>
        <v>0</v>
      </c>
      <c r="Z24" s="12"/>
      <c r="AA24" s="11">
        <f>LSt(D23,F24,10)</f>
        <v>0</v>
      </c>
      <c r="AB24" s="42"/>
      <c r="AC24" s="11"/>
      <c r="AD24" s="132" t="s">
        <v>30</v>
      </c>
      <c r="AE24" s="133"/>
      <c r="AF24" s="133"/>
      <c r="AG24" s="133"/>
    </row>
    <row r="25" spans="1:33" ht="10.5" customHeight="1">
      <c r="A25" s="12"/>
      <c r="B25" s="2"/>
      <c r="C25" s="2"/>
      <c r="D25" s="62"/>
      <c r="E25" s="52"/>
      <c r="F25" s="21" t="s">
        <v>4</v>
      </c>
      <c r="G25" s="70">
        <f>LSt(D23,F25,0)</f>
        <v>34.5</v>
      </c>
      <c r="H25" s="10"/>
      <c r="I25" s="9">
        <f>LSt(D23,F25,1)</f>
        <v>0</v>
      </c>
      <c r="J25" s="14"/>
      <c r="K25" s="11">
        <f>LSt(D23,F25,2)</f>
        <v>3.1</v>
      </c>
      <c r="L25" s="14"/>
      <c r="M25" s="29">
        <f>LSt(D23,F25,3)</f>
        <v>0</v>
      </c>
      <c r="N25" s="14"/>
      <c r="O25" s="11">
        <f>LSt(D23,F25,4)</f>
        <v>0</v>
      </c>
      <c r="P25" s="10"/>
      <c r="Q25" s="29">
        <f>LSt(D23,F25,5)</f>
        <v>0</v>
      </c>
      <c r="R25" s="14"/>
      <c r="S25" s="11">
        <f>LSt(D23,F25,6)</f>
        <v>0</v>
      </c>
      <c r="T25" s="10"/>
      <c r="U25" s="29">
        <f>LSt(D23,F25,7)</f>
        <v>0</v>
      </c>
      <c r="V25" s="14"/>
      <c r="W25" s="11">
        <f>LSt(D23,F25,8)</f>
        <v>0</v>
      </c>
      <c r="X25" s="10"/>
      <c r="Y25" s="29">
        <f>LSt(D23,F25,9)</f>
        <v>0</v>
      </c>
      <c r="Z25" s="12"/>
      <c r="AA25" s="11">
        <f>LSt(D23,F25,10)</f>
        <v>0</v>
      </c>
      <c r="AB25" s="42"/>
      <c r="AC25" s="11"/>
      <c r="AD25" s="134" t="s">
        <v>31</v>
      </c>
      <c r="AE25" s="135"/>
      <c r="AF25" s="135"/>
      <c r="AG25" s="135"/>
    </row>
    <row r="26" spans="1:31" ht="10.5" customHeight="1">
      <c r="A26" s="12"/>
      <c r="B26" s="2"/>
      <c r="C26" s="2"/>
      <c r="D26" s="63"/>
      <c r="E26" s="52"/>
      <c r="F26" s="21" t="s">
        <v>5</v>
      </c>
      <c r="G26" s="70">
        <f>LSt(D23,F26,0)</f>
        <v>216.66</v>
      </c>
      <c r="H26" s="10"/>
      <c r="I26" s="9">
        <f>LSt(D23,F26,1)</f>
        <v>11.91</v>
      </c>
      <c r="J26" s="14"/>
      <c r="K26" s="11">
        <f>LSt(D23,F26,2)</f>
        <v>19.5</v>
      </c>
      <c r="L26" s="14"/>
      <c r="M26" s="29">
        <f>LSt(D23,F26,3)</f>
        <v>9.79</v>
      </c>
      <c r="N26" s="14"/>
      <c r="O26" s="11">
        <f>LSt(D23,F26,4)</f>
        <v>16.02</v>
      </c>
      <c r="P26" s="10"/>
      <c r="Q26" s="29">
        <f>LSt(D23,F26,5)</f>
        <v>7.73</v>
      </c>
      <c r="R26" s="14"/>
      <c r="S26" s="11">
        <f>LSt(D23,F26,6)</f>
        <v>12.65</v>
      </c>
      <c r="T26" s="10"/>
      <c r="U26" s="29">
        <f>LSt(D23,F26,7)</f>
        <v>4.68</v>
      </c>
      <c r="V26" s="14"/>
      <c r="W26" s="11">
        <f>LSt(D23,F26,8)</f>
        <v>9.39</v>
      </c>
      <c r="X26" s="10"/>
      <c r="Y26" s="29">
        <f>LSt(D23,F26,9)</f>
        <v>0</v>
      </c>
      <c r="Z26" s="12"/>
      <c r="AA26" s="11">
        <f>LSt(D23,F26,10)</f>
        <v>6.26</v>
      </c>
      <c r="AB26" s="42"/>
      <c r="AC26" s="11"/>
      <c r="AD26" s="11"/>
      <c r="AE26" s="12"/>
    </row>
    <row r="27" spans="1:31" ht="10.5" customHeight="1">
      <c r="A27" s="12"/>
      <c r="B27" s="2"/>
      <c r="C27" s="2"/>
      <c r="D27" s="60"/>
      <c r="E27" s="52"/>
      <c r="F27" s="21" t="s">
        <v>6</v>
      </c>
      <c r="G27" s="70">
        <f>LSt(D23,F27,0)</f>
        <v>440.66</v>
      </c>
      <c r="H27" s="10"/>
      <c r="I27" s="9">
        <f>LSt(D23,F27,1)</f>
        <v>24.23</v>
      </c>
      <c r="J27" s="14"/>
      <c r="K27" s="11">
        <f>LSt(D23,F27,2)</f>
        <v>39.66</v>
      </c>
      <c r="L27" s="14"/>
      <c r="M27" s="116" t="s">
        <v>27</v>
      </c>
      <c r="N27" s="117"/>
      <c r="O27" s="117"/>
      <c r="P27" s="117"/>
      <c r="Q27" s="117"/>
      <c r="R27" s="117"/>
      <c r="S27" s="117"/>
      <c r="T27" s="117"/>
      <c r="U27" s="117"/>
      <c r="V27" s="117"/>
      <c r="W27" s="117"/>
      <c r="X27" s="117"/>
      <c r="Y27" s="117"/>
      <c r="Z27" s="117"/>
      <c r="AA27" s="117"/>
      <c r="AB27" s="118"/>
      <c r="AC27" s="29"/>
      <c r="AD27" s="11"/>
      <c r="AE27" s="12"/>
    </row>
    <row r="28" spans="1:31" ht="10.5" customHeight="1">
      <c r="A28" s="12"/>
      <c r="B28" s="2"/>
      <c r="C28" s="2"/>
      <c r="D28" s="61"/>
      <c r="E28" s="52"/>
      <c r="F28" s="21" t="s">
        <v>7</v>
      </c>
      <c r="G28" s="70">
        <f>LSt(D23,F28,0)</f>
        <v>472.16</v>
      </c>
      <c r="H28" s="10"/>
      <c r="I28" s="9">
        <f>LSt(D23,F28,1)</f>
        <v>25.96</v>
      </c>
      <c r="J28" s="14"/>
      <c r="K28" s="11">
        <f>LSt(D23,F28,2)</f>
        <v>42.49</v>
      </c>
      <c r="L28" s="14"/>
      <c r="M28" s="77" t="s">
        <v>18</v>
      </c>
      <c r="N28" s="78"/>
      <c r="O28" s="79">
        <f>bvsp(D23,1,0)</f>
        <v>179.12</v>
      </c>
      <c r="P28" s="78"/>
      <c r="Q28" s="80" t="s">
        <v>25</v>
      </c>
      <c r="R28" s="78"/>
      <c r="S28" s="81">
        <f>bvsp(D23,3,0)</f>
        <v>240.83</v>
      </c>
      <c r="T28" s="78"/>
      <c r="U28" s="82" t="s">
        <v>19</v>
      </c>
      <c r="V28" s="78"/>
      <c r="W28" s="86">
        <f>bvsp(D23,1,1)</f>
        <v>161.06</v>
      </c>
      <c r="X28" s="78"/>
      <c r="Y28" s="96" t="s">
        <v>28</v>
      </c>
      <c r="Z28" s="83"/>
      <c r="AA28" s="81"/>
      <c r="AB28" s="84"/>
      <c r="AC28" s="29"/>
      <c r="AD28" s="11"/>
      <c r="AE28" s="12"/>
    </row>
    <row r="29" spans="1:31" ht="4.5" customHeight="1">
      <c r="A29" s="12"/>
      <c r="B29" s="2"/>
      <c r="C29" s="2"/>
      <c r="D29" s="51"/>
      <c r="E29" s="52"/>
      <c r="F29" s="21"/>
      <c r="G29" s="24"/>
      <c r="H29" s="10"/>
      <c r="I29" s="9"/>
      <c r="J29" s="14"/>
      <c r="K29" s="15"/>
      <c r="L29" s="14"/>
      <c r="M29" s="29"/>
      <c r="N29" s="14"/>
      <c r="O29" s="11"/>
      <c r="P29" s="10"/>
      <c r="Q29" s="29"/>
      <c r="R29" s="14"/>
      <c r="S29" s="11"/>
      <c r="T29" s="10"/>
      <c r="U29" s="29"/>
      <c r="V29" s="14"/>
      <c r="W29" s="11"/>
      <c r="X29" s="10"/>
      <c r="Y29" s="29"/>
      <c r="Z29" s="12"/>
      <c r="AA29" s="11"/>
      <c r="AB29" s="42"/>
      <c r="AC29" s="11"/>
      <c r="AD29" s="11"/>
      <c r="AE29" s="12"/>
    </row>
    <row r="30" spans="1:31" ht="10.5" customHeight="1">
      <c r="A30" s="12"/>
      <c r="B30" s="2"/>
      <c r="C30" s="2"/>
      <c r="D30" s="51">
        <f>D23+$G$5</f>
        <v>2007</v>
      </c>
      <c r="E30" s="52"/>
      <c r="F30" s="21" t="s">
        <v>2</v>
      </c>
      <c r="G30" s="70">
        <f>LSt(D30,F30,0)</f>
        <v>217.33</v>
      </c>
      <c r="H30" s="10"/>
      <c r="I30" s="9">
        <f>LSt(D30,F30,1)</f>
        <v>11.95</v>
      </c>
      <c r="J30" s="14"/>
      <c r="K30" s="11">
        <f>LSt(D30,F30,2)</f>
        <v>19.56</v>
      </c>
      <c r="L30" s="14"/>
      <c r="M30" s="29">
        <f>LSt(D30,F30,3)</f>
        <v>7.77</v>
      </c>
      <c r="N30" s="14"/>
      <c r="O30" s="11">
        <f>LSt(D30,F30,4)</f>
        <v>12.71</v>
      </c>
      <c r="P30" s="10"/>
      <c r="Q30" s="29">
        <f>LSt(D30,F30,5)</f>
        <v>0</v>
      </c>
      <c r="R30" s="14"/>
      <c r="S30" s="11">
        <f>LSt(D30,F30,6)</f>
        <v>6.32</v>
      </c>
      <c r="T30" s="10"/>
      <c r="U30" s="29">
        <f>LSt(D30,F30,7)</f>
        <v>0</v>
      </c>
      <c r="V30" s="14"/>
      <c r="W30" s="11">
        <f>LSt(D30,F30,8)</f>
        <v>1.23</v>
      </c>
      <c r="X30" s="10"/>
      <c r="Y30" s="29">
        <f>LSt(D30,F30,9)</f>
        <v>0</v>
      </c>
      <c r="Z30" s="12"/>
      <c r="AA30" s="11">
        <f>LSt(D30,F30,10)</f>
        <v>0</v>
      </c>
      <c r="AB30" s="42"/>
      <c r="AC30" s="11"/>
      <c r="AD30" s="11"/>
      <c r="AE30" s="12"/>
    </row>
    <row r="31" spans="1:31" ht="10.5" customHeight="1">
      <c r="A31" s="12"/>
      <c r="B31" s="2"/>
      <c r="C31" s="2"/>
      <c r="D31" s="51"/>
      <c r="E31" s="52"/>
      <c r="F31" s="21" t="s">
        <v>3</v>
      </c>
      <c r="G31" s="70">
        <f>LSt(D30,F31,0)</f>
        <v>188.41</v>
      </c>
      <c r="H31" s="10"/>
      <c r="I31" s="9">
        <f>LSt(D30,F31,1)</f>
        <v>0</v>
      </c>
      <c r="J31" s="14"/>
      <c r="K31" s="11">
        <f>LSt(D30,F31,2)</f>
        <v>0</v>
      </c>
      <c r="L31" s="14"/>
      <c r="M31" s="29">
        <f>LSt(D30,F31,3)</f>
        <v>6.27</v>
      </c>
      <c r="N31" s="14"/>
      <c r="O31" s="11">
        <f>LSt(D30,F31,4)</f>
        <v>10.26</v>
      </c>
      <c r="P31" s="10"/>
      <c r="Q31" s="29">
        <f>LSt(D30,F31,5)</f>
        <v>0</v>
      </c>
      <c r="R31" s="14"/>
      <c r="S31" s="11">
        <f>LSt(D30,F31,6)</f>
        <v>4.22</v>
      </c>
      <c r="T31" s="10"/>
      <c r="U31" s="29">
        <f>LSt(D30,F31,7)</f>
        <v>0</v>
      </c>
      <c r="V31" s="14"/>
      <c r="W31" s="11">
        <f>LSt(D30,F31,8)</f>
        <v>0</v>
      </c>
      <c r="X31" s="10"/>
      <c r="Y31" s="29">
        <f>LSt(D30,F31,9)</f>
        <v>0</v>
      </c>
      <c r="Z31" s="12"/>
      <c r="AA31" s="11">
        <f>LSt(D30,F31,10)</f>
        <v>0</v>
      </c>
      <c r="AB31" s="42"/>
      <c r="AC31" s="11"/>
      <c r="AD31" s="11"/>
      <c r="AE31" s="12"/>
    </row>
    <row r="32" spans="1:31" ht="10.5" customHeight="1">
      <c r="A32" s="12"/>
      <c r="B32" s="2"/>
      <c r="C32" s="2"/>
      <c r="D32" s="62"/>
      <c r="E32" s="52"/>
      <c r="F32" s="21" t="s">
        <v>4</v>
      </c>
      <c r="G32" s="70">
        <f>LSt(D30,F32,0)</f>
        <v>34.83</v>
      </c>
      <c r="H32" s="10"/>
      <c r="I32" s="9">
        <f>LSt(D30,F32,1)</f>
        <v>0</v>
      </c>
      <c r="J32" s="14"/>
      <c r="K32" s="11">
        <f>LSt(D30,F32,2)</f>
        <v>3.13</v>
      </c>
      <c r="L32" s="14"/>
      <c r="M32" s="29">
        <f>LSt(D30,F32,3)</f>
        <v>0</v>
      </c>
      <c r="N32" s="14"/>
      <c r="O32" s="11">
        <f>LSt(D30,F32,4)</f>
        <v>0</v>
      </c>
      <c r="P32" s="10"/>
      <c r="Q32" s="29">
        <f>LSt(D30,F32,5)</f>
        <v>0</v>
      </c>
      <c r="R32" s="14"/>
      <c r="S32" s="11">
        <f>LSt(D30,F32,6)</f>
        <v>0</v>
      </c>
      <c r="T32" s="10"/>
      <c r="U32" s="29">
        <f>LSt(D30,F32,7)</f>
        <v>0</v>
      </c>
      <c r="V32" s="14"/>
      <c r="W32" s="11">
        <f>LSt(D30,F32,8)</f>
        <v>0</v>
      </c>
      <c r="X32" s="10"/>
      <c r="Y32" s="29">
        <f>LSt(D30,F32,9)</f>
        <v>0</v>
      </c>
      <c r="Z32" s="12"/>
      <c r="AA32" s="11">
        <f>LSt(D30,F32,10)</f>
        <v>0</v>
      </c>
      <c r="AB32" s="42"/>
      <c r="AC32" s="11"/>
      <c r="AD32" s="11"/>
      <c r="AE32" s="12"/>
    </row>
    <row r="33" spans="1:31" ht="10.5" customHeight="1">
      <c r="A33" s="12"/>
      <c r="B33" s="2"/>
      <c r="C33" s="2"/>
      <c r="D33" s="63"/>
      <c r="E33" s="52"/>
      <c r="F33" s="21" t="s">
        <v>5</v>
      </c>
      <c r="G33" s="70">
        <f>LSt(D30,F33,0)</f>
        <v>217.33</v>
      </c>
      <c r="H33" s="10"/>
      <c r="I33" s="9">
        <f>LSt(D30,F33,1)</f>
        <v>11.95</v>
      </c>
      <c r="J33" s="14"/>
      <c r="K33" s="11">
        <f>LSt(D30,F33,2)</f>
        <v>19.56</v>
      </c>
      <c r="L33" s="14"/>
      <c r="M33" s="29">
        <f>LSt(D30,F33,3)</f>
        <v>9.83</v>
      </c>
      <c r="N33" s="14"/>
      <c r="O33" s="11">
        <f>LSt(D30,F33,4)</f>
        <v>16.08</v>
      </c>
      <c r="P33" s="10"/>
      <c r="Q33" s="29">
        <f>LSt(D30,F33,5)</f>
        <v>7.77</v>
      </c>
      <c r="R33" s="14"/>
      <c r="S33" s="11">
        <f>LSt(D30,F33,6)</f>
        <v>12.71</v>
      </c>
      <c r="T33" s="10"/>
      <c r="U33" s="29">
        <f>LSt(D30,F33,7)</f>
        <v>4.8</v>
      </c>
      <c r="V33" s="14"/>
      <c r="W33" s="11">
        <f>LSt(D30,F33,8)</f>
        <v>9.45</v>
      </c>
      <c r="X33" s="10"/>
      <c r="Y33" s="29">
        <f>LSt(D30,F33,9)</f>
        <v>0</v>
      </c>
      <c r="Z33" s="12"/>
      <c r="AA33" s="11">
        <f>LSt(D30,F33,10)</f>
        <v>6.32</v>
      </c>
      <c r="AB33" s="42"/>
      <c r="AC33" s="11"/>
      <c r="AD33" s="11"/>
      <c r="AE33" s="12"/>
    </row>
    <row r="34" spans="1:31" ht="10.5" customHeight="1">
      <c r="A34" s="12"/>
      <c r="B34" s="2"/>
      <c r="C34" s="2"/>
      <c r="D34" s="60"/>
      <c r="E34" s="52"/>
      <c r="F34" s="21" t="s">
        <v>6</v>
      </c>
      <c r="G34" s="70">
        <f>LSt(D30,F34,0)</f>
        <v>441.66</v>
      </c>
      <c r="H34" s="10"/>
      <c r="I34" s="9">
        <f>LSt(D30,F34,1)</f>
        <v>24.29</v>
      </c>
      <c r="J34" s="14"/>
      <c r="K34" s="11">
        <f>LSt(D30,F34,2)</f>
        <v>39.75</v>
      </c>
      <c r="L34" s="14"/>
      <c r="M34" s="116" t="s">
        <v>27</v>
      </c>
      <c r="N34" s="117"/>
      <c r="O34" s="117"/>
      <c r="P34" s="117"/>
      <c r="Q34" s="117"/>
      <c r="R34" s="117"/>
      <c r="S34" s="117"/>
      <c r="T34" s="117"/>
      <c r="U34" s="117"/>
      <c r="V34" s="117"/>
      <c r="W34" s="117"/>
      <c r="X34" s="117"/>
      <c r="Y34" s="117"/>
      <c r="Z34" s="117"/>
      <c r="AA34" s="117"/>
      <c r="AB34" s="118"/>
      <c r="AC34" s="11"/>
      <c r="AD34" s="11"/>
      <c r="AE34" s="12"/>
    </row>
    <row r="35" spans="1:31" ht="10.5" customHeight="1">
      <c r="A35" s="12"/>
      <c r="B35" s="2"/>
      <c r="C35" s="2"/>
      <c r="D35" s="61"/>
      <c r="E35" s="52"/>
      <c r="F35" s="21" t="s">
        <v>7</v>
      </c>
      <c r="G35" s="70">
        <f>LSt(D30,F35,0)</f>
        <v>473</v>
      </c>
      <c r="H35" s="10"/>
      <c r="I35" s="9">
        <f>LSt(D30,F35,1)</f>
        <v>26.01</v>
      </c>
      <c r="J35" s="14"/>
      <c r="K35" s="11">
        <f>LSt(D30,F35,2)</f>
        <v>42.57</v>
      </c>
      <c r="L35" s="14"/>
      <c r="M35" s="77" t="s">
        <v>18</v>
      </c>
      <c r="N35" s="78"/>
      <c r="O35" s="79">
        <f>bvsp(D30,1,0)</f>
        <v>179.39</v>
      </c>
      <c r="P35" s="78"/>
      <c r="Q35" s="80" t="s">
        <v>25</v>
      </c>
      <c r="R35" s="78"/>
      <c r="S35" s="81">
        <f>bvsp(D30,3,0)</f>
        <v>241.19</v>
      </c>
      <c r="T35" s="78"/>
      <c r="U35" s="82" t="s">
        <v>19</v>
      </c>
      <c r="V35" s="78"/>
      <c r="W35" s="86">
        <f>bvsp(D30,1,1)</f>
        <v>161.3</v>
      </c>
      <c r="X35" s="78"/>
      <c r="Y35" s="96" t="s">
        <v>28</v>
      </c>
      <c r="Z35" s="83"/>
      <c r="AA35" s="81"/>
      <c r="AB35" s="84"/>
      <c r="AC35" s="29"/>
      <c r="AD35" s="11"/>
      <c r="AE35" s="12"/>
    </row>
    <row r="36" spans="1:31" ht="3.75" customHeight="1">
      <c r="A36" s="12"/>
      <c r="B36" s="2"/>
      <c r="C36" s="2"/>
      <c r="D36" s="51"/>
      <c r="E36" s="52"/>
      <c r="F36" s="21"/>
      <c r="G36" s="24"/>
      <c r="H36" s="10"/>
      <c r="I36" s="9"/>
      <c r="J36" s="14"/>
      <c r="K36" s="15"/>
      <c r="L36" s="14"/>
      <c r="M36" s="29"/>
      <c r="N36" s="14"/>
      <c r="O36" s="11"/>
      <c r="P36" s="10"/>
      <c r="Q36" s="29"/>
      <c r="R36" s="14"/>
      <c r="S36" s="11"/>
      <c r="T36" s="10"/>
      <c r="U36" s="29"/>
      <c r="V36" s="14"/>
      <c r="W36" s="11"/>
      <c r="X36" s="10"/>
      <c r="Y36" s="29"/>
      <c r="Z36" s="12"/>
      <c r="AA36" s="11"/>
      <c r="AB36" s="42"/>
      <c r="AC36" s="11"/>
      <c r="AD36" s="11"/>
      <c r="AE36" s="12"/>
    </row>
    <row r="37" spans="1:31" ht="10.5" customHeight="1">
      <c r="A37" s="12"/>
      <c r="B37" s="2"/>
      <c r="C37" s="2"/>
      <c r="D37" s="51">
        <f>D30+$G$5</f>
        <v>2010</v>
      </c>
      <c r="E37" s="52"/>
      <c r="F37" s="21" t="s">
        <v>2</v>
      </c>
      <c r="G37" s="70">
        <f>LSt(D37,F37,0)</f>
        <v>218</v>
      </c>
      <c r="H37" s="10"/>
      <c r="I37" s="9">
        <f>LSt(D37,F37,1)</f>
        <v>11.99</v>
      </c>
      <c r="J37" s="14"/>
      <c r="K37" s="11">
        <f>LSt(D37,F37,2)</f>
        <v>19.62</v>
      </c>
      <c r="L37" s="14"/>
      <c r="M37" s="29">
        <f>LSt(D37,F37,3)</f>
        <v>7.8</v>
      </c>
      <c r="N37" s="14"/>
      <c r="O37" s="11">
        <f>LSt(D37,F37,4)</f>
        <v>12.77</v>
      </c>
      <c r="P37" s="10"/>
      <c r="Q37" s="29">
        <f>LSt(D37,F37,5)</f>
        <v>0</v>
      </c>
      <c r="R37" s="14"/>
      <c r="S37" s="11">
        <f>LSt(D37,F37,6)</f>
        <v>6.37</v>
      </c>
      <c r="T37" s="10"/>
      <c r="U37" s="29">
        <f>LSt(D37,F37,7)</f>
        <v>0</v>
      </c>
      <c r="V37" s="14"/>
      <c r="W37" s="11">
        <f>LSt(D37,F37,8)</f>
        <v>1.27</v>
      </c>
      <c r="X37" s="10"/>
      <c r="Y37" s="29">
        <f>LSt(D37,F37,9)</f>
        <v>0</v>
      </c>
      <c r="Z37" s="12"/>
      <c r="AA37" s="11">
        <f>LSt(D37,F37,10)</f>
        <v>0</v>
      </c>
      <c r="AB37" s="42"/>
      <c r="AC37" s="11"/>
      <c r="AD37" s="11"/>
      <c r="AE37" s="12"/>
    </row>
    <row r="38" spans="1:31" ht="10.5" customHeight="1">
      <c r="A38" s="12"/>
      <c r="B38" s="2"/>
      <c r="C38" s="2"/>
      <c r="D38" s="51"/>
      <c r="E38" s="52"/>
      <c r="F38" s="21" t="s">
        <v>3</v>
      </c>
      <c r="G38" s="70">
        <f>LSt(D37,F38,0)</f>
        <v>189.08</v>
      </c>
      <c r="H38" s="10"/>
      <c r="I38" s="9">
        <f>LSt(D37,F38,1)</f>
        <v>0</v>
      </c>
      <c r="J38" s="14"/>
      <c r="K38" s="11">
        <f>LSt(D37,F38,2)</f>
        <v>0</v>
      </c>
      <c r="L38" s="14"/>
      <c r="M38" s="29">
        <f>LSt(D37,F38,3)</f>
        <v>6.31</v>
      </c>
      <c r="N38" s="14"/>
      <c r="O38" s="11">
        <f>LSt(D37,F38,4)</f>
        <v>10.32</v>
      </c>
      <c r="P38" s="10"/>
      <c r="Q38" s="29">
        <f>LSt(D37,F38,5)</f>
        <v>0</v>
      </c>
      <c r="R38" s="14"/>
      <c r="S38" s="11">
        <f>LSt(D37,F38,6)</f>
        <v>4.26</v>
      </c>
      <c r="T38" s="10"/>
      <c r="U38" s="29">
        <f>LSt(D37,F38,7)</f>
        <v>0</v>
      </c>
      <c r="V38" s="14"/>
      <c r="W38" s="11">
        <f>LSt(D37,F38,8)</f>
        <v>0</v>
      </c>
      <c r="X38" s="10"/>
      <c r="Y38" s="29">
        <f>LSt(D37,F38,9)</f>
        <v>0</v>
      </c>
      <c r="Z38" s="12"/>
      <c r="AA38" s="11">
        <f>LSt(D37,F38,10)</f>
        <v>0</v>
      </c>
      <c r="AB38" s="42"/>
      <c r="AC38" s="11"/>
      <c r="AD38" s="11"/>
      <c r="AE38" s="12"/>
    </row>
    <row r="39" spans="1:31" ht="10.5" customHeight="1">
      <c r="A39" s="12"/>
      <c r="B39" s="2"/>
      <c r="C39" s="2"/>
      <c r="D39" s="62"/>
      <c r="E39" s="52"/>
      <c r="F39" s="21" t="s">
        <v>4</v>
      </c>
      <c r="G39" s="70">
        <f>LSt(D37,F39,0)</f>
        <v>35.16</v>
      </c>
      <c r="H39" s="10"/>
      <c r="I39" s="9">
        <f>LSt(D37,F39,1)</f>
        <v>0</v>
      </c>
      <c r="J39" s="14"/>
      <c r="K39" s="11">
        <f>LSt(D37,F39,2)</f>
        <v>3.16</v>
      </c>
      <c r="L39" s="14"/>
      <c r="M39" s="29">
        <f>LSt(D37,F39,3)</f>
        <v>0</v>
      </c>
      <c r="N39" s="14"/>
      <c r="O39" s="11">
        <f>LSt(D37,F39,4)</f>
        <v>0</v>
      </c>
      <c r="P39" s="10"/>
      <c r="Q39" s="29">
        <f>LSt(D37,F39,5)</f>
        <v>0</v>
      </c>
      <c r="R39" s="14"/>
      <c r="S39" s="11">
        <f>LSt(D37,F39,6)</f>
        <v>0</v>
      </c>
      <c r="T39" s="10"/>
      <c r="U39" s="29">
        <f>LSt(D37,F39,7)</f>
        <v>0</v>
      </c>
      <c r="V39" s="14"/>
      <c r="W39" s="11">
        <f>LSt(D37,F39,8)</f>
        <v>0</v>
      </c>
      <c r="X39" s="10"/>
      <c r="Y39" s="29">
        <f>LSt(D37,F39,9)</f>
        <v>0</v>
      </c>
      <c r="Z39" s="12"/>
      <c r="AA39" s="11">
        <f>LSt(D37,F39,10)</f>
        <v>0</v>
      </c>
      <c r="AB39" s="42"/>
      <c r="AC39" s="11"/>
      <c r="AD39" s="11"/>
      <c r="AE39" s="12"/>
    </row>
    <row r="40" spans="1:31" ht="10.5" customHeight="1">
      <c r="A40" s="12"/>
      <c r="B40" s="2"/>
      <c r="C40" s="2"/>
      <c r="D40" s="63"/>
      <c r="E40" s="52"/>
      <c r="F40" s="21" t="s">
        <v>5</v>
      </c>
      <c r="G40" s="70">
        <f>LSt(D37,F40,0)</f>
        <v>218</v>
      </c>
      <c r="H40" s="10"/>
      <c r="I40" s="9">
        <f>LSt(D37,F40,1)</f>
        <v>11.99</v>
      </c>
      <c r="J40" s="14"/>
      <c r="K40" s="11">
        <f>LSt(D37,F40,2)</f>
        <v>19.62</v>
      </c>
      <c r="L40" s="14"/>
      <c r="M40" s="29">
        <f>LSt(D37,F40,3)</f>
        <v>9.86</v>
      </c>
      <c r="N40" s="14"/>
      <c r="O40" s="11">
        <f>LSt(D37,F40,4)</f>
        <v>16.14</v>
      </c>
      <c r="P40" s="10"/>
      <c r="Q40" s="29">
        <f>LSt(D37,F40,5)</f>
        <v>7.8</v>
      </c>
      <c r="R40" s="14"/>
      <c r="S40" s="11">
        <f>LSt(D37,F40,6)</f>
        <v>12.77</v>
      </c>
      <c r="T40" s="10"/>
      <c r="U40" s="29">
        <f>LSt(D37,F40,7)</f>
        <v>4.93</v>
      </c>
      <c r="V40" s="14"/>
      <c r="W40" s="11">
        <f>LSt(D37,F40,8)</f>
        <v>9.51</v>
      </c>
      <c r="X40" s="10"/>
      <c r="Y40" s="29">
        <f>LSt(D37,F40,9)</f>
        <v>0</v>
      </c>
      <c r="Z40" s="12"/>
      <c r="AA40" s="11">
        <f>LSt(D37,F40,10)</f>
        <v>6.37</v>
      </c>
      <c r="AB40" s="42"/>
      <c r="AC40" s="11"/>
      <c r="AD40" s="11"/>
      <c r="AE40" s="12"/>
    </row>
    <row r="41" spans="1:31" ht="10.5" customHeight="1">
      <c r="A41" s="12"/>
      <c r="B41" s="2"/>
      <c r="C41" s="2"/>
      <c r="D41" s="60"/>
      <c r="E41" s="52"/>
      <c r="F41" s="21" t="s">
        <v>6</v>
      </c>
      <c r="G41" s="70">
        <f>LSt(D37,F41,0)</f>
        <v>442.66</v>
      </c>
      <c r="H41" s="10"/>
      <c r="I41" s="9">
        <f>LSt(D37,F41,1)</f>
        <v>24.34</v>
      </c>
      <c r="J41" s="14"/>
      <c r="K41" s="11">
        <f>LSt(D37,F41,2)</f>
        <v>39.84</v>
      </c>
      <c r="L41" s="14"/>
      <c r="M41" s="116" t="s">
        <v>27</v>
      </c>
      <c r="N41" s="117"/>
      <c r="O41" s="117"/>
      <c r="P41" s="117"/>
      <c r="Q41" s="117"/>
      <c r="R41" s="117"/>
      <c r="S41" s="117"/>
      <c r="T41" s="117"/>
      <c r="U41" s="117"/>
      <c r="V41" s="117"/>
      <c r="W41" s="117"/>
      <c r="X41" s="117"/>
      <c r="Y41" s="117"/>
      <c r="Z41" s="117"/>
      <c r="AA41" s="117"/>
      <c r="AB41" s="118"/>
      <c r="AC41" s="11"/>
      <c r="AD41" s="11"/>
      <c r="AE41" s="12"/>
    </row>
    <row r="42" spans="1:31" ht="10.5" customHeight="1">
      <c r="A42" s="12"/>
      <c r="B42" s="2"/>
      <c r="C42" s="2"/>
      <c r="D42" s="61"/>
      <c r="E42" s="52"/>
      <c r="F42" s="21" t="s">
        <v>7</v>
      </c>
      <c r="G42" s="70">
        <f>LSt(D37,F42,0)</f>
        <v>474</v>
      </c>
      <c r="H42" s="10"/>
      <c r="I42" s="9">
        <f>LSt(D37,F42,1)</f>
        <v>26.06</v>
      </c>
      <c r="J42" s="14"/>
      <c r="K42" s="11">
        <f>LSt(D37,F42,2)</f>
        <v>42.66</v>
      </c>
      <c r="L42" s="14"/>
      <c r="M42" s="77" t="s">
        <v>18</v>
      </c>
      <c r="N42" s="78"/>
      <c r="O42" s="79">
        <f>bvsp(D37,1,0)</f>
        <v>179.65</v>
      </c>
      <c r="P42" s="78"/>
      <c r="Q42" s="80" t="s">
        <v>25</v>
      </c>
      <c r="R42" s="78"/>
      <c r="S42" s="81">
        <f>bvsp(D37,3,0)</f>
        <v>241.55</v>
      </c>
      <c r="T42" s="78"/>
      <c r="U42" s="82" t="s">
        <v>19</v>
      </c>
      <c r="V42" s="78"/>
      <c r="W42" s="86">
        <f>bvsp(D37,1,1)</f>
        <v>161.54</v>
      </c>
      <c r="X42" s="78"/>
      <c r="Y42" s="96" t="s">
        <v>28</v>
      </c>
      <c r="Z42" s="83"/>
      <c r="AA42" s="81"/>
      <c r="AB42" s="84"/>
      <c r="AC42" s="11"/>
      <c r="AD42" s="11"/>
      <c r="AE42" s="12"/>
    </row>
    <row r="43" spans="1:31" ht="3" customHeight="1">
      <c r="A43" s="12"/>
      <c r="B43" s="2"/>
      <c r="C43" s="2"/>
      <c r="D43" s="51"/>
      <c r="E43" s="52"/>
      <c r="F43" s="21"/>
      <c r="G43" s="24"/>
      <c r="H43" s="10"/>
      <c r="I43" s="9"/>
      <c r="J43" s="14"/>
      <c r="K43" s="15"/>
      <c r="L43" s="14"/>
      <c r="M43" s="29"/>
      <c r="N43" s="14"/>
      <c r="O43" s="11"/>
      <c r="P43" s="10"/>
      <c r="Q43" s="29"/>
      <c r="R43" s="14"/>
      <c r="S43" s="11"/>
      <c r="T43" s="10"/>
      <c r="U43" s="29"/>
      <c r="V43" s="14"/>
      <c r="W43" s="11"/>
      <c r="X43" s="10"/>
      <c r="Y43" s="29"/>
      <c r="Z43" s="12"/>
      <c r="AA43" s="11"/>
      <c r="AB43" s="42"/>
      <c r="AC43" s="11"/>
      <c r="AD43" s="11"/>
      <c r="AE43" s="12"/>
    </row>
    <row r="44" spans="1:31" ht="10.5" customHeight="1">
      <c r="A44" s="12"/>
      <c r="B44" s="2"/>
      <c r="C44" s="2"/>
      <c r="D44" s="51">
        <f>D37+$G$5</f>
        <v>2013</v>
      </c>
      <c r="E44" s="52"/>
      <c r="F44" s="21" t="s">
        <v>2</v>
      </c>
      <c r="G44" s="70">
        <f>LSt(D44,F44,0)</f>
        <v>218.75</v>
      </c>
      <c r="H44" s="10"/>
      <c r="I44" s="9">
        <f>LSt(D44,F44,1)</f>
        <v>12.03</v>
      </c>
      <c r="J44" s="14"/>
      <c r="K44" s="11">
        <f>LSt(D44,F44,2)</f>
        <v>19.68</v>
      </c>
      <c r="L44" s="14"/>
      <c r="M44" s="29">
        <f>LSt(D44,F44,3)</f>
        <v>7.84</v>
      </c>
      <c r="N44" s="14"/>
      <c r="O44" s="11">
        <f>LSt(D44,F44,4)</f>
        <v>12.83</v>
      </c>
      <c r="P44" s="10"/>
      <c r="Q44" s="29">
        <f>LSt(D44,F44,5)</f>
        <v>0</v>
      </c>
      <c r="R44" s="14"/>
      <c r="S44" s="11">
        <f>LSt(D44,F44,6)</f>
        <v>6.42</v>
      </c>
      <c r="T44" s="10"/>
      <c r="U44" s="29">
        <f>LSt(D44,F44,7)</f>
        <v>0</v>
      </c>
      <c r="V44" s="14"/>
      <c r="W44" s="11">
        <f>LSt(D44,F44,8)</f>
        <v>1.31</v>
      </c>
      <c r="X44" s="10"/>
      <c r="Y44" s="29">
        <f>LSt(D44,F44,9)</f>
        <v>0</v>
      </c>
      <c r="Z44" s="12"/>
      <c r="AA44" s="11">
        <f>LSt(D44,F44,10)</f>
        <v>0</v>
      </c>
      <c r="AB44" s="42"/>
      <c r="AC44" s="11"/>
      <c r="AD44" s="11"/>
      <c r="AE44" s="12"/>
    </row>
    <row r="45" spans="1:31" ht="10.5" customHeight="1">
      <c r="A45" s="12"/>
      <c r="B45" s="2"/>
      <c r="C45" s="2"/>
      <c r="D45" s="51"/>
      <c r="E45" s="52"/>
      <c r="F45" s="21" t="s">
        <v>3</v>
      </c>
      <c r="G45" s="70">
        <f>LSt(D44,F45,0)</f>
        <v>189.75</v>
      </c>
      <c r="H45" s="10"/>
      <c r="I45" s="9">
        <f>LSt(D44,F45,1)</f>
        <v>0</v>
      </c>
      <c r="J45" s="14"/>
      <c r="K45" s="11">
        <f>LSt(D44,F45,2)</f>
        <v>0</v>
      </c>
      <c r="L45" s="14"/>
      <c r="M45" s="29">
        <f>LSt(D44,F45,3)</f>
        <v>6.34</v>
      </c>
      <c r="N45" s="14"/>
      <c r="O45" s="11">
        <f>LSt(D44,F45,4)</f>
        <v>10.38</v>
      </c>
      <c r="P45" s="10"/>
      <c r="Q45" s="29">
        <f>LSt(D44,F45,5)</f>
        <v>0</v>
      </c>
      <c r="R45" s="14"/>
      <c r="S45" s="11">
        <f>LSt(D44,F45,6)</f>
        <v>4.32</v>
      </c>
      <c r="T45" s="10"/>
      <c r="U45" s="29">
        <f>LSt(D44,F45,7)</f>
        <v>0</v>
      </c>
      <c r="V45" s="14"/>
      <c r="W45" s="11">
        <f>LSt(D44,F45,8)</f>
        <v>0</v>
      </c>
      <c r="X45" s="10"/>
      <c r="Y45" s="29">
        <f>LSt(D44,F45,9)</f>
        <v>0</v>
      </c>
      <c r="Z45" s="12"/>
      <c r="AA45" s="11">
        <f>LSt(D44,F45,10)</f>
        <v>0</v>
      </c>
      <c r="AB45" s="42"/>
      <c r="AC45" s="11"/>
      <c r="AD45" s="11"/>
      <c r="AE45" s="12"/>
    </row>
    <row r="46" spans="1:31" ht="10.5" customHeight="1">
      <c r="A46" s="12"/>
      <c r="B46" s="2"/>
      <c r="C46" s="2"/>
      <c r="D46" s="62"/>
      <c r="E46" s="52"/>
      <c r="F46" s="21" t="s">
        <v>4</v>
      </c>
      <c r="G46" s="70">
        <f>LSt(D44,F46,0)</f>
        <v>35.66</v>
      </c>
      <c r="H46" s="10"/>
      <c r="I46" s="9">
        <f>LSt(D44,F46,1)</f>
        <v>0</v>
      </c>
      <c r="J46" s="14"/>
      <c r="K46" s="11">
        <f>LSt(D44,F46,2)</f>
        <v>3.21</v>
      </c>
      <c r="L46" s="14"/>
      <c r="M46" s="29">
        <f>LSt(D44,F46,3)</f>
        <v>0</v>
      </c>
      <c r="N46" s="14"/>
      <c r="O46" s="11">
        <f>LSt(D44,F46,4)</f>
        <v>0</v>
      </c>
      <c r="P46" s="10"/>
      <c r="Q46" s="29">
        <f>LSt(D44,F46,5)</f>
        <v>0</v>
      </c>
      <c r="R46" s="14"/>
      <c r="S46" s="11">
        <f>LSt(D44,F46,6)</f>
        <v>0</v>
      </c>
      <c r="T46" s="10"/>
      <c r="U46" s="29">
        <f>LSt(D44,F46,7)</f>
        <v>0</v>
      </c>
      <c r="V46" s="14"/>
      <c r="W46" s="11">
        <f>LSt(D44,F46,8)</f>
        <v>0</v>
      </c>
      <c r="X46" s="10"/>
      <c r="Y46" s="29">
        <f>LSt(D44,F46,9)</f>
        <v>0</v>
      </c>
      <c r="Z46" s="12"/>
      <c r="AA46" s="11">
        <f>LSt(D44,F46,10)</f>
        <v>0</v>
      </c>
      <c r="AB46" s="42"/>
      <c r="AC46" s="11"/>
      <c r="AD46" s="11"/>
      <c r="AE46" s="12"/>
    </row>
    <row r="47" spans="1:31" ht="10.5" customHeight="1">
      <c r="A47" s="12"/>
      <c r="B47" s="2"/>
      <c r="C47" s="2"/>
      <c r="D47" s="63"/>
      <c r="E47" s="52"/>
      <c r="F47" s="21" t="s">
        <v>5</v>
      </c>
      <c r="G47" s="70">
        <f>LSt(D44,F47,0)</f>
        <v>218.75</v>
      </c>
      <c r="H47" s="10"/>
      <c r="I47" s="9">
        <f>LSt(D44,F47,1)</f>
        <v>12.03</v>
      </c>
      <c r="J47" s="14"/>
      <c r="K47" s="11">
        <f>LSt(D44,F47,2)</f>
        <v>19.68</v>
      </c>
      <c r="L47" s="14"/>
      <c r="M47" s="29">
        <f>LSt(D44,F47,3)</f>
        <v>9.9</v>
      </c>
      <c r="N47" s="14"/>
      <c r="O47" s="11">
        <f>LSt(D44,F47,4)</f>
        <v>16.2</v>
      </c>
      <c r="P47" s="10"/>
      <c r="Q47" s="29">
        <f>LSt(D44,F47,5)</f>
        <v>7.84</v>
      </c>
      <c r="R47" s="14"/>
      <c r="S47" s="11">
        <f>LSt(D44,F47,6)</f>
        <v>12.83</v>
      </c>
      <c r="T47" s="10"/>
      <c r="U47" s="29">
        <f>LSt(D44,F47,7)</f>
        <v>5.06</v>
      </c>
      <c r="V47" s="14"/>
      <c r="W47" s="11">
        <f>LSt(D44,F47,8)</f>
        <v>9.57</v>
      </c>
      <c r="X47" s="10"/>
      <c r="Y47" s="29">
        <f>LSt(D44,F47,9)</f>
        <v>0</v>
      </c>
      <c r="Z47" s="12"/>
      <c r="AA47" s="11">
        <f>LSt(D44,F47,10)</f>
        <v>6.42</v>
      </c>
      <c r="AB47" s="42"/>
      <c r="AC47" s="11"/>
      <c r="AD47" s="11"/>
      <c r="AE47" s="12"/>
    </row>
    <row r="48" spans="1:31" ht="10.5" customHeight="1">
      <c r="A48" s="12"/>
      <c r="B48" s="2"/>
      <c r="C48" s="2"/>
      <c r="D48" s="60"/>
      <c r="E48" s="52"/>
      <c r="F48" s="21" t="s">
        <v>6</v>
      </c>
      <c r="G48" s="70">
        <f>LSt(D44,F48,0)</f>
        <v>443.5</v>
      </c>
      <c r="H48" s="10"/>
      <c r="I48" s="9">
        <f>LSt(D44,F48,1)</f>
        <v>24.39</v>
      </c>
      <c r="J48" s="14"/>
      <c r="K48" s="11">
        <f>LSt(D44,F48,2)</f>
        <v>39.91</v>
      </c>
      <c r="L48" s="14"/>
      <c r="M48" s="116" t="s">
        <v>27</v>
      </c>
      <c r="N48" s="117"/>
      <c r="O48" s="117"/>
      <c r="P48" s="117"/>
      <c r="Q48" s="117"/>
      <c r="R48" s="117"/>
      <c r="S48" s="117"/>
      <c r="T48" s="117"/>
      <c r="U48" s="117"/>
      <c r="V48" s="117"/>
      <c r="W48" s="117"/>
      <c r="X48" s="117"/>
      <c r="Y48" s="117"/>
      <c r="Z48" s="117"/>
      <c r="AA48" s="117"/>
      <c r="AB48" s="118"/>
      <c r="AC48" s="11"/>
      <c r="AD48" s="11"/>
      <c r="AE48" s="12"/>
    </row>
    <row r="49" spans="1:31" ht="10.5" customHeight="1">
      <c r="A49" s="12"/>
      <c r="B49" s="2"/>
      <c r="C49" s="2"/>
      <c r="D49" s="61"/>
      <c r="E49" s="52"/>
      <c r="F49" s="21" t="s">
        <v>7</v>
      </c>
      <c r="G49" s="70">
        <f>LSt(D44,F49,0)</f>
        <v>474.83</v>
      </c>
      <c r="H49" s="10"/>
      <c r="I49" s="9">
        <f>LSt(D44,F49,1)</f>
        <v>26.11</v>
      </c>
      <c r="J49" s="14"/>
      <c r="K49" s="11">
        <f>LSt(D44,F49,2)</f>
        <v>42.73</v>
      </c>
      <c r="L49" s="14"/>
      <c r="M49" s="77" t="s">
        <v>18</v>
      </c>
      <c r="N49" s="78"/>
      <c r="O49" s="79">
        <f>bvsp(D44,1,0)</f>
        <v>179.92</v>
      </c>
      <c r="P49" s="78"/>
      <c r="Q49" s="80" t="s">
        <v>25</v>
      </c>
      <c r="R49" s="78"/>
      <c r="S49" s="81">
        <f>bvsp(D44,3,0)</f>
        <v>241.91</v>
      </c>
      <c r="T49" s="78"/>
      <c r="U49" s="82" t="s">
        <v>19</v>
      </c>
      <c r="V49" s="78"/>
      <c r="W49" s="86">
        <f>bvsp(D44,1,1)</f>
        <v>161.78</v>
      </c>
      <c r="X49" s="78"/>
      <c r="Y49" s="96" t="s">
        <v>28</v>
      </c>
      <c r="Z49" s="83"/>
      <c r="AA49" s="81"/>
      <c r="AB49" s="84"/>
      <c r="AC49" s="11"/>
      <c r="AD49" s="11"/>
      <c r="AE49" s="12"/>
    </row>
    <row r="50" spans="1:31" ht="3" customHeight="1">
      <c r="A50" s="12"/>
      <c r="B50" s="2"/>
      <c r="C50" s="2"/>
      <c r="D50" s="51"/>
      <c r="E50" s="52"/>
      <c r="F50" s="21"/>
      <c r="G50" s="24"/>
      <c r="H50" s="10"/>
      <c r="I50" s="9"/>
      <c r="J50" s="14"/>
      <c r="K50" s="15"/>
      <c r="L50" s="14"/>
      <c r="M50" s="29"/>
      <c r="N50" s="14"/>
      <c r="O50" s="11"/>
      <c r="P50" s="10"/>
      <c r="Q50" s="29"/>
      <c r="R50" s="14"/>
      <c r="S50" s="11"/>
      <c r="T50" s="10"/>
      <c r="U50" s="29"/>
      <c r="V50" s="14"/>
      <c r="W50" s="11"/>
      <c r="X50" s="10"/>
      <c r="Y50" s="29"/>
      <c r="Z50" s="12"/>
      <c r="AA50" s="11"/>
      <c r="AB50" s="42"/>
      <c r="AC50" s="11"/>
      <c r="AD50" s="11"/>
      <c r="AE50" s="12"/>
    </row>
    <row r="51" spans="1:31" ht="10.5" customHeight="1">
      <c r="A51" s="12"/>
      <c r="B51" s="2"/>
      <c r="C51" s="2"/>
      <c r="D51" s="51">
        <f>D44+$G$5</f>
        <v>2016</v>
      </c>
      <c r="E51" s="52"/>
      <c r="F51" s="21" t="s">
        <v>2</v>
      </c>
      <c r="G51" s="70">
        <f>LSt(D51,F51,0)</f>
        <v>219.41</v>
      </c>
      <c r="H51" s="10"/>
      <c r="I51" s="9">
        <f>LSt(D51,F51,1)</f>
        <v>12.06</v>
      </c>
      <c r="J51" s="14"/>
      <c r="K51" s="11">
        <f>LSt(D51,F51,2)</f>
        <v>19.74</v>
      </c>
      <c r="L51" s="14"/>
      <c r="M51" s="29">
        <f>LSt(D51,F51,3)</f>
        <v>7.87</v>
      </c>
      <c r="N51" s="14"/>
      <c r="O51" s="11">
        <f>LSt(D51,F51,4)</f>
        <v>12.89</v>
      </c>
      <c r="P51" s="10"/>
      <c r="Q51" s="29">
        <f>LSt(D51,F51,5)</f>
        <v>0</v>
      </c>
      <c r="R51" s="14"/>
      <c r="S51" s="11">
        <f>LSt(D51,F51,6)</f>
        <v>6.48</v>
      </c>
      <c r="T51" s="10"/>
      <c r="U51" s="29">
        <f>LSt(D51,F51,7)</f>
        <v>0</v>
      </c>
      <c r="V51" s="14"/>
      <c r="W51" s="11">
        <f>LSt(D51,F51,8)</f>
        <v>1.35</v>
      </c>
      <c r="X51" s="10"/>
      <c r="Y51" s="29">
        <f>LSt(D51,F51,9)</f>
        <v>0</v>
      </c>
      <c r="Z51" s="12"/>
      <c r="AA51" s="11">
        <f>LSt(D51,F51,10)</f>
        <v>0</v>
      </c>
      <c r="AB51" s="42"/>
      <c r="AC51" s="11"/>
      <c r="AD51" s="11"/>
      <c r="AE51" s="12"/>
    </row>
    <row r="52" spans="1:31" ht="10.5" customHeight="1">
      <c r="A52" s="12"/>
      <c r="B52" s="2"/>
      <c r="C52" s="2"/>
      <c r="D52" s="51"/>
      <c r="E52" s="52"/>
      <c r="F52" s="21" t="s">
        <v>3</v>
      </c>
      <c r="G52" s="70">
        <f>LSt(D51,F52,0)</f>
        <v>190.41</v>
      </c>
      <c r="H52" s="10"/>
      <c r="I52" s="9">
        <f>LSt(D51,F52,1)</f>
        <v>0</v>
      </c>
      <c r="J52" s="14"/>
      <c r="K52" s="11">
        <f>LSt(D51,F52,2)</f>
        <v>0</v>
      </c>
      <c r="L52" s="14"/>
      <c r="M52" s="29">
        <f>LSt(D51,F52,3)</f>
        <v>6.38</v>
      </c>
      <c r="N52" s="14"/>
      <c r="O52" s="11">
        <f>LSt(D51,F52,4)</f>
        <v>10.44</v>
      </c>
      <c r="P52" s="10"/>
      <c r="Q52" s="29">
        <f>LSt(D51,F52,5)</f>
        <v>0</v>
      </c>
      <c r="R52" s="14"/>
      <c r="S52" s="11">
        <f>LSt(D51,F52,6)</f>
        <v>4.36</v>
      </c>
      <c r="T52" s="10"/>
      <c r="U52" s="29">
        <f>LSt(D51,F52,7)</f>
        <v>0</v>
      </c>
      <c r="V52" s="14"/>
      <c r="W52" s="11">
        <f>LSt(D51,F52,8)</f>
        <v>0</v>
      </c>
      <c r="X52" s="10"/>
      <c r="Y52" s="29">
        <f>LSt(D51,F52,9)</f>
        <v>0</v>
      </c>
      <c r="Z52" s="12"/>
      <c r="AA52" s="11">
        <f>LSt(D51,F52,10)</f>
        <v>0</v>
      </c>
      <c r="AB52" s="42"/>
      <c r="AC52" s="11"/>
      <c r="AD52" s="11"/>
      <c r="AE52" s="12"/>
    </row>
    <row r="53" spans="1:31" ht="10.5" customHeight="1">
      <c r="A53" s="12"/>
      <c r="B53" s="2"/>
      <c r="C53" s="2"/>
      <c r="D53" s="62"/>
      <c r="E53" s="52"/>
      <c r="F53" s="21" t="s">
        <v>4</v>
      </c>
      <c r="G53" s="70">
        <f>LSt(D51,F53,0)</f>
        <v>36</v>
      </c>
      <c r="H53" s="10"/>
      <c r="I53" s="9">
        <f>LSt(D51,F53,1)</f>
        <v>0</v>
      </c>
      <c r="J53" s="14"/>
      <c r="K53" s="11">
        <f>LSt(D51,F53,2)</f>
        <v>3.24</v>
      </c>
      <c r="L53" s="14"/>
      <c r="M53" s="29">
        <f>LSt(D51,F53,3)</f>
        <v>0</v>
      </c>
      <c r="N53" s="14"/>
      <c r="O53" s="11">
        <f>LSt(D51,F53,4)</f>
        <v>0</v>
      </c>
      <c r="P53" s="10"/>
      <c r="Q53" s="29">
        <f>LSt(D51,F53,5)</f>
        <v>0</v>
      </c>
      <c r="R53" s="14"/>
      <c r="S53" s="11">
        <f>LSt(D51,F53,6)</f>
        <v>0</v>
      </c>
      <c r="T53" s="10"/>
      <c r="U53" s="29">
        <f>LSt(D51,F53,7)</f>
        <v>0</v>
      </c>
      <c r="V53" s="14"/>
      <c r="W53" s="11">
        <f>LSt(D51,F53,8)</f>
        <v>0</v>
      </c>
      <c r="X53" s="10"/>
      <c r="Y53" s="29">
        <f>LSt(D51,F53,9)</f>
        <v>0</v>
      </c>
      <c r="Z53" s="12"/>
      <c r="AA53" s="11">
        <f>LSt(D51,F53,10)</f>
        <v>0</v>
      </c>
      <c r="AB53" s="42"/>
      <c r="AC53" s="11"/>
      <c r="AD53" s="11"/>
      <c r="AE53" s="12"/>
    </row>
    <row r="54" spans="1:31" ht="10.5" customHeight="1">
      <c r="A54" s="12"/>
      <c r="B54" s="2"/>
      <c r="C54" s="2"/>
      <c r="D54" s="63"/>
      <c r="E54" s="52"/>
      <c r="F54" s="21" t="s">
        <v>5</v>
      </c>
      <c r="G54" s="70">
        <f>LSt(D51,F54,0)</f>
        <v>219.41</v>
      </c>
      <c r="H54" s="10"/>
      <c r="I54" s="9">
        <f>LSt(D51,F54,1)</f>
        <v>12.06</v>
      </c>
      <c r="J54" s="14"/>
      <c r="K54" s="11">
        <f>LSt(D51,F54,2)</f>
        <v>19.74</v>
      </c>
      <c r="L54" s="14"/>
      <c r="M54" s="29">
        <f>LSt(D51,F54,3)</f>
        <v>9.94</v>
      </c>
      <c r="N54" s="14"/>
      <c r="O54" s="11">
        <f>LSt(D51,F54,4)</f>
        <v>16.26</v>
      </c>
      <c r="P54" s="10"/>
      <c r="Q54" s="29">
        <f>LSt(D51,F54,5)</f>
        <v>7.87</v>
      </c>
      <c r="R54" s="14"/>
      <c r="S54" s="11">
        <f>LSt(D51,F54,6)</f>
        <v>12.89</v>
      </c>
      <c r="T54" s="10"/>
      <c r="U54" s="29">
        <f>LSt(D51,F54,7)</f>
        <v>5.18</v>
      </c>
      <c r="V54" s="14"/>
      <c r="W54" s="11">
        <f>LSt(D51,F54,8)</f>
        <v>9.62</v>
      </c>
      <c r="X54" s="10"/>
      <c r="Y54" s="29">
        <f>LSt(D51,F54,9)</f>
        <v>0</v>
      </c>
      <c r="Z54" s="12"/>
      <c r="AA54" s="11">
        <f>LSt(D51,F54,10)</f>
        <v>6.48</v>
      </c>
      <c r="AB54" s="42"/>
      <c r="AC54" s="11"/>
      <c r="AD54" s="11"/>
      <c r="AE54" s="12"/>
    </row>
    <row r="55" spans="1:31" ht="10.5" customHeight="1">
      <c r="A55" s="12"/>
      <c r="B55" s="2"/>
      <c r="C55" s="2"/>
      <c r="D55" s="60"/>
      <c r="E55" s="52"/>
      <c r="F55" s="21" t="s">
        <v>6</v>
      </c>
      <c r="G55" s="70">
        <f>LSt(D51,F55,0)</f>
        <v>444.33</v>
      </c>
      <c r="H55" s="10"/>
      <c r="I55" s="9">
        <f>LSt(D51,F55,1)</f>
        <v>24.43</v>
      </c>
      <c r="J55" s="14"/>
      <c r="K55" s="11">
        <f>LSt(D51,F55,2)</f>
        <v>39.99</v>
      </c>
      <c r="L55" s="14"/>
      <c r="M55" s="116" t="s">
        <v>27</v>
      </c>
      <c r="N55" s="117"/>
      <c r="O55" s="117"/>
      <c r="P55" s="117"/>
      <c r="Q55" s="117"/>
      <c r="R55" s="117"/>
      <c r="S55" s="117"/>
      <c r="T55" s="117"/>
      <c r="U55" s="117"/>
      <c r="V55" s="117"/>
      <c r="W55" s="117"/>
      <c r="X55" s="117"/>
      <c r="Y55" s="117"/>
      <c r="Z55" s="117"/>
      <c r="AA55" s="117"/>
      <c r="AB55" s="118"/>
      <c r="AC55" s="11"/>
      <c r="AD55" s="11"/>
      <c r="AE55" s="12"/>
    </row>
    <row r="56" spans="1:31" ht="10.5" customHeight="1">
      <c r="A56" s="12"/>
      <c r="B56" s="2"/>
      <c r="C56" s="2"/>
      <c r="D56" s="61"/>
      <c r="E56" s="52"/>
      <c r="F56" s="21" t="s">
        <v>7</v>
      </c>
      <c r="G56" s="70">
        <f>LSt(D51,F56,0)</f>
        <v>475.83</v>
      </c>
      <c r="H56" s="10"/>
      <c r="I56" s="9">
        <f>LSt(D51,F56,1)</f>
        <v>26.17</v>
      </c>
      <c r="J56" s="14"/>
      <c r="K56" s="11">
        <f>LSt(D51,F56,2)</f>
        <v>42.82</v>
      </c>
      <c r="L56" s="14"/>
      <c r="M56" s="77" t="s">
        <v>18</v>
      </c>
      <c r="N56" s="78"/>
      <c r="O56" s="79">
        <f>bvsp(D51,1,0)</f>
        <v>180.19</v>
      </c>
      <c r="P56" s="78"/>
      <c r="Q56" s="80" t="s">
        <v>25</v>
      </c>
      <c r="R56" s="78"/>
      <c r="S56" s="81">
        <f>bvsp(D51,3,0)</f>
        <v>242.27</v>
      </c>
      <c r="T56" s="78"/>
      <c r="U56" s="82" t="s">
        <v>19</v>
      </c>
      <c r="V56" s="78"/>
      <c r="W56" s="86">
        <f>bvsp(D51,1,1)</f>
        <v>162.02</v>
      </c>
      <c r="X56" s="78"/>
      <c r="Y56" s="96" t="s">
        <v>28</v>
      </c>
      <c r="Z56" s="83"/>
      <c r="AA56" s="81"/>
      <c r="AB56" s="84"/>
      <c r="AC56" s="11"/>
      <c r="AD56" s="11"/>
      <c r="AE56" s="12"/>
    </row>
    <row r="57" spans="1:31" ht="2.25" customHeight="1">
      <c r="A57" s="12"/>
      <c r="B57" s="2"/>
      <c r="C57" s="2"/>
      <c r="D57" s="51"/>
      <c r="E57" s="52"/>
      <c r="F57" s="21"/>
      <c r="G57" s="24"/>
      <c r="H57" s="10"/>
      <c r="I57" s="9"/>
      <c r="J57" s="14"/>
      <c r="K57" s="15"/>
      <c r="L57" s="14"/>
      <c r="M57" s="29"/>
      <c r="N57" s="14"/>
      <c r="O57" s="11"/>
      <c r="P57" s="10"/>
      <c r="Q57" s="29"/>
      <c r="R57" s="14"/>
      <c r="S57" s="11"/>
      <c r="T57" s="10"/>
      <c r="U57" s="29"/>
      <c r="V57" s="14"/>
      <c r="W57" s="11"/>
      <c r="X57" s="10"/>
      <c r="Y57" s="29"/>
      <c r="Z57" s="12"/>
      <c r="AA57" s="11"/>
      <c r="AB57" s="42"/>
      <c r="AC57" s="11"/>
      <c r="AD57" s="11"/>
      <c r="AE57" s="12"/>
    </row>
    <row r="58" spans="1:31" ht="10.5" customHeight="1">
      <c r="A58" s="12"/>
      <c r="B58" s="2"/>
      <c r="C58" s="2"/>
      <c r="D58" s="51">
        <f>D51+$G$5</f>
        <v>2019</v>
      </c>
      <c r="E58" s="52"/>
      <c r="F58" s="21" t="s">
        <v>2</v>
      </c>
      <c r="G58" s="70">
        <f>LSt(D58,F58,0)</f>
        <v>220.08</v>
      </c>
      <c r="H58" s="10"/>
      <c r="I58" s="9">
        <f>LSt(D58,F58,1)</f>
        <v>12.1</v>
      </c>
      <c r="J58" s="14"/>
      <c r="K58" s="11">
        <f>LSt(D58,F58,2)</f>
        <v>19.8</v>
      </c>
      <c r="L58" s="14"/>
      <c r="M58" s="29">
        <f>LSt(D58,F58,3)</f>
        <v>7.91</v>
      </c>
      <c r="N58" s="14"/>
      <c r="O58" s="11">
        <f>LSt(D58,F58,4)</f>
        <v>12.95</v>
      </c>
      <c r="P58" s="10"/>
      <c r="Q58" s="29">
        <f>LSt(D58,F58,5)</f>
        <v>0</v>
      </c>
      <c r="R58" s="14"/>
      <c r="S58" s="11">
        <f>LSt(D58,F58,6)</f>
        <v>6.53</v>
      </c>
      <c r="T58" s="10"/>
      <c r="U58" s="29">
        <f>LSt(D58,F58,7)</f>
        <v>0</v>
      </c>
      <c r="V58" s="14"/>
      <c r="W58" s="11">
        <f>LSt(D58,F58,8)</f>
        <v>1.38</v>
      </c>
      <c r="X58" s="10"/>
      <c r="Y58" s="29">
        <f>LSt(D58,F58,9)</f>
        <v>0</v>
      </c>
      <c r="Z58" s="12"/>
      <c r="AA58" s="11">
        <f>LSt(D58,F58,10)</f>
        <v>0</v>
      </c>
      <c r="AB58" s="42"/>
      <c r="AC58" s="11"/>
      <c r="AD58" s="11"/>
      <c r="AE58" s="12"/>
    </row>
    <row r="59" spans="1:31" ht="10.5" customHeight="1">
      <c r="A59" s="12"/>
      <c r="B59" s="2"/>
      <c r="C59" s="2"/>
      <c r="D59" s="51"/>
      <c r="E59" s="52"/>
      <c r="F59" s="21" t="s">
        <v>3</v>
      </c>
      <c r="G59" s="70">
        <f>LSt(D58,F59,0)</f>
        <v>191.08</v>
      </c>
      <c r="H59" s="10"/>
      <c r="I59" s="9">
        <f>LSt(D58,F59,1)</f>
        <v>0</v>
      </c>
      <c r="J59" s="14"/>
      <c r="K59" s="11">
        <f>LSt(D58,F59,2)</f>
        <v>0</v>
      </c>
      <c r="L59" s="14"/>
      <c r="M59" s="29">
        <f>LSt(D58,F59,3)</f>
        <v>6.41</v>
      </c>
      <c r="N59" s="14"/>
      <c r="O59" s="11">
        <f>LSt(D58,F59,4)</f>
        <v>10.5</v>
      </c>
      <c r="P59" s="10"/>
      <c r="Q59" s="29">
        <f>LSt(D58,F59,5)</f>
        <v>0</v>
      </c>
      <c r="R59" s="14"/>
      <c r="S59" s="11">
        <f>LSt(D58,F59,6)</f>
        <v>4.41</v>
      </c>
      <c r="T59" s="10"/>
      <c r="U59" s="29">
        <f>LSt(D58,F59,7)</f>
        <v>0</v>
      </c>
      <c r="V59" s="14"/>
      <c r="W59" s="11">
        <f>LSt(D58,F59,8)</f>
        <v>0</v>
      </c>
      <c r="X59" s="10"/>
      <c r="Y59" s="29">
        <f>LSt(D58,F59,9)</f>
        <v>0</v>
      </c>
      <c r="Z59" s="12"/>
      <c r="AA59" s="11">
        <f>LSt(D58,F59,10)</f>
        <v>0</v>
      </c>
      <c r="AB59" s="42"/>
      <c r="AC59" s="11"/>
      <c r="AD59" s="11"/>
      <c r="AE59" s="12"/>
    </row>
    <row r="60" spans="1:31" ht="10.5" customHeight="1">
      <c r="A60" s="12"/>
      <c r="B60" s="2"/>
      <c r="C60" s="2"/>
      <c r="D60" s="62"/>
      <c r="E60" s="52"/>
      <c r="F60" s="21" t="s">
        <v>4</v>
      </c>
      <c r="G60" s="70">
        <f>LSt(D58,F60,0)</f>
        <v>36.5</v>
      </c>
      <c r="H60" s="10"/>
      <c r="I60" s="9">
        <f>LSt(D58,F60,1)</f>
        <v>0</v>
      </c>
      <c r="J60" s="14"/>
      <c r="K60" s="11">
        <f>LSt(D58,F60,2)</f>
        <v>3.28</v>
      </c>
      <c r="L60" s="14"/>
      <c r="M60" s="29">
        <f>LSt(D58,F60,3)</f>
        <v>0</v>
      </c>
      <c r="N60" s="14"/>
      <c r="O60" s="11">
        <f>LSt(D58,F60,4)</f>
        <v>0</v>
      </c>
      <c r="P60" s="10"/>
      <c r="Q60" s="29">
        <f>LSt(D58,F60,5)</f>
        <v>0</v>
      </c>
      <c r="R60" s="14"/>
      <c r="S60" s="11">
        <f>LSt(D58,F60,6)</f>
        <v>0</v>
      </c>
      <c r="T60" s="10"/>
      <c r="U60" s="29">
        <f>LSt(D58,F60,7)</f>
        <v>0</v>
      </c>
      <c r="V60" s="14"/>
      <c r="W60" s="11">
        <f>LSt(D58,F60,8)</f>
        <v>0</v>
      </c>
      <c r="X60" s="10"/>
      <c r="Y60" s="29">
        <f>LSt(D58,F60,9)</f>
        <v>0</v>
      </c>
      <c r="Z60" s="12"/>
      <c r="AA60" s="11">
        <f>LSt(D58,F60,10)</f>
        <v>0</v>
      </c>
      <c r="AB60" s="42"/>
      <c r="AC60" s="11"/>
      <c r="AD60" s="11"/>
      <c r="AE60" s="12"/>
    </row>
    <row r="61" spans="1:31" ht="10.5" customHeight="1">
      <c r="A61" s="12"/>
      <c r="B61" s="2"/>
      <c r="C61" s="2"/>
      <c r="D61" s="63"/>
      <c r="E61" s="52"/>
      <c r="F61" s="21" t="s">
        <v>5</v>
      </c>
      <c r="G61" s="70">
        <f>LSt(D58,F61,0)</f>
        <v>220.08</v>
      </c>
      <c r="H61" s="10"/>
      <c r="I61" s="9">
        <f>LSt(D58,F61,1)</f>
        <v>12.1</v>
      </c>
      <c r="J61" s="14"/>
      <c r="K61" s="11">
        <f>LSt(D58,F61,2)</f>
        <v>19.8</v>
      </c>
      <c r="L61" s="14"/>
      <c r="M61" s="29">
        <f>LSt(D58,F61,3)</f>
        <v>9.97</v>
      </c>
      <c r="N61" s="14"/>
      <c r="O61" s="11">
        <f>LSt(D58,F61,4)</f>
        <v>16.32</v>
      </c>
      <c r="P61" s="10"/>
      <c r="Q61" s="29">
        <f>LSt(D58,F61,5)</f>
        <v>7.91</v>
      </c>
      <c r="R61" s="14"/>
      <c r="S61" s="11">
        <f>LSt(D58,F61,6)</f>
        <v>12.95</v>
      </c>
      <c r="T61" s="10"/>
      <c r="U61" s="29">
        <f>LSt(D58,F61,7)</f>
        <v>5.31</v>
      </c>
      <c r="V61" s="14"/>
      <c r="W61" s="11">
        <f>LSt(D58,F61,8)</f>
        <v>9.68</v>
      </c>
      <c r="X61" s="10"/>
      <c r="Y61" s="29">
        <f>LSt(D58,F61,9)</f>
        <v>0</v>
      </c>
      <c r="Z61" s="12"/>
      <c r="AA61" s="11">
        <f>LSt(D58,F61,10)</f>
        <v>6.53</v>
      </c>
      <c r="AB61" s="42"/>
      <c r="AC61" s="11"/>
      <c r="AD61" s="11"/>
      <c r="AE61" s="12"/>
    </row>
    <row r="62" spans="1:31" ht="10.5" customHeight="1">
      <c r="A62" s="12"/>
      <c r="B62" s="2"/>
      <c r="C62" s="2"/>
      <c r="D62" s="60"/>
      <c r="E62" s="52"/>
      <c r="F62" s="21" t="s">
        <v>6</v>
      </c>
      <c r="G62" s="70">
        <f>LSt(D58,F62,0)</f>
        <v>445.33</v>
      </c>
      <c r="H62" s="10"/>
      <c r="I62" s="9">
        <f>LSt(D58,F62,1)</f>
        <v>24.49</v>
      </c>
      <c r="J62" s="14"/>
      <c r="K62" s="11">
        <f>LSt(D58,F62,2)</f>
        <v>40.08</v>
      </c>
      <c r="L62" s="14"/>
      <c r="M62" s="116" t="s">
        <v>27</v>
      </c>
      <c r="N62" s="117"/>
      <c r="O62" s="117"/>
      <c r="P62" s="117"/>
      <c r="Q62" s="117"/>
      <c r="R62" s="117"/>
      <c r="S62" s="117"/>
      <c r="T62" s="117"/>
      <c r="U62" s="117"/>
      <c r="V62" s="117"/>
      <c r="W62" s="117"/>
      <c r="X62" s="117"/>
      <c r="Y62" s="117"/>
      <c r="Z62" s="117"/>
      <c r="AA62" s="117"/>
      <c r="AB62" s="118"/>
      <c r="AC62" s="11"/>
      <c r="AD62" s="11"/>
      <c r="AE62" s="12"/>
    </row>
    <row r="63" spans="1:31" ht="10.5" customHeight="1">
      <c r="A63" s="12"/>
      <c r="B63" s="2"/>
      <c r="C63" s="2"/>
      <c r="D63" s="61"/>
      <c r="E63" s="52"/>
      <c r="F63" s="21" t="s">
        <v>7</v>
      </c>
      <c r="G63" s="70">
        <f>LSt(D58,F63,0)</f>
        <v>476.83</v>
      </c>
      <c r="H63" s="10"/>
      <c r="I63" s="9">
        <f>LSt(D58,F63,1)</f>
        <v>26.22</v>
      </c>
      <c r="J63" s="14"/>
      <c r="K63" s="11">
        <f>LSt(D58,F63,2)</f>
        <v>42.91</v>
      </c>
      <c r="L63" s="14"/>
      <c r="M63" s="77" t="s">
        <v>18</v>
      </c>
      <c r="N63" s="78"/>
      <c r="O63" s="79">
        <f>bvsp(D58,1,0)</f>
        <v>180.46</v>
      </c>
      <c r="P63" s="78"/>
      <c r="Q63" s="80" t="s">
        <v>25</v>
      </c>
      <c r="R63" s="78"/>
      <c r="S63" s="81">
        <f>bvsp(D58,3,0)</f>
        <v>242.63</v>
      </c>
      <c r="T63" s="78"/>
      <c r="U63" s="82" t="s">
        <v>19</v>
      </c>
      <c r="V63" s="78"/>
      <c r="W63" s="86">
        <f>bvsp(D58,1,1)</f>
        <v>162.26</v>
      </c>
      <c r="X63" s="78"/>
      <c r="Y63" s="96" t="s">
        <v>28</v>
      </c>
      <c r="Z63" s="83"/>
      <c r="AA63" s="81"/>
      <c r="AB63" s="84"/>
      <c r="AC63" s="11"/>
      <c r="AD63" s="11"/>
      <c r="AE63" s="12"/>
    </row>
    <row r="64" spans="1:31" ht="3" customHeight="1">
      <c r="A64" s="12"/>
      <c r="B64" s="2"/>
      <c r="C64" s="2"/>
      <c r="D64" s="51"/>
      <c r="E64" s="52"/>
      <c r="F64" s="21"/>
      <c r="G64" s="24"/>
      <c r="H64" s="10"/>
      <c r="I64" s="9"/>
      <c r="J64" s="14"/>
      <c r="K64" s="15"/>
      <c r="L64" s="14"/>
      <c r="M64" s="29"/>
      <c r="N64" s="14"/>
      <c r="O64" s="11"/>
      <c r="P64" s="10"/>
      <c r="Q64" s="29"/>
      <c r="R64" s="14"/>
      <c r="S64" s="11"/>
      <c r="T64" s="10"/>
      <c r="U64" s="29"/>
      <c r="V64" s="14"/>
      <c r="W64" s="11"/>
      <c r="X64" s="10"/>
      <c r="Y64" s="29"/>
      <c r="Z64" s="12"/>
      <c r="AA64" s="11"/>
      <c r="AB64" s="42"/>
      <c r="AC64" s="11"/>
      <c r="AD64" s="11"/>
      <c r="AE64" s="12"/>
    </row>
    <row r="65" spans="1:31" ht="10.5" customHeight="1">
      <c r="A65" s="12"/>
      <c r="B65" s="2"/>
      <c r="C65" s="2"/>
      <c r="D65" s="51">
        <f>D58+$G$5</f>
        <v>2022</v>
      </c>
      <c r="E65" s="52"/>
      <c r="F65" s="21" t="s">
        <v>2</v>
      </c>
      <c r="G65" s="70">
        <f>LSt(D65,F65,0)</f>
        <v>220.83</v>
      </c>
      <c r="H65" s="10"/>
      <c r="I65" s="9">
        <f>LSt(D65,F65,1)</f>
        <v>12.14</v>
      </c>
      <c r="J65" s="14"/>
      <c r="K65" s="11">
        <f>LSt(D65,F65,2)</f>
        <v>19.87</v>
      </c>
      <c r="L65" s="14"/>
      <c r="M65" s="29">
        <f>LSt(D65,F65,3)</f>
        <v>7.95</v>
      </c>
      <c r="N65" s="14"/>
      <c r="O65" s="11">
        <f>LSt(D65,F65,4)</f>
        <v>13.01</v>
      </c>
      <c r="P65" s="10"/>
      <c r="Q65" s="29">
        <f>LSt(D65,F65,5)</f>
        <v>0</v>
      </c>
      <c r="R65" s="14"/>
      <c r="S65" s="11">
        <f>LSt(D65,F65,6)</f>
        <v>6.58</v>
      </c>
      <c r="T65" s="10"/>
      <c r="U65" s="29">
        <f>LSt(D65,F65,7)</f>
        <v>0</v>
      </c>
      <c r="V65" s="14"/>
      <c r="W65" s="11">
        <f>LSt(D65,F65,8)</f>
        <v>1.42</v>
      </c>
      <c r="X65" s="10"/>
      <c r="Y65" s="29">
        <f>LSt(D65,F65,9)</f>
        <v>0</v>
      </c>
      <c r="Z65" s="12"/>
      <c r="AA65" s="11">
        <f>LSt(D65,F65,10)</f>
        <v>0</v>
      </c>
      <c r="AB65" s="42"/>
      <c r="AC65" s="11"/>
      <c r="AD65" s="11"/>
      <c r="AE65" s="12"/>
    </row>
    <row r="66" spans="1:31" ht="10.5" customHeight="1">
      <c r="A66" s="12"/>
      <c r="B66" s="2"/>
      <c r="C66" s="2"/>
      <c r="D66" s="51"/>
      <c r="E66" s="52"/>
      <c r="F66" s="21" t="s">
        <v>3</v>
      </c>
      <c r="G66" s="70">
        <f>LSt(D65,F66,0)</f>
        <v>191.83</v>
      </c>
      <c r="H66" s="10"/>
      <c r="I66" s="9">
        <f>LSt(D65,F66,1)</f>
        <v>0</v>
      </c>
      <c r="J66" s="14"/>
      <c r="K66" s="11">
        <f>LSt(D65,F66,2)</f>
        <v>0</v>
      </c>
      <c r="L66" s="14"/>
      <c r="M66" s="29">
        <f>LSt(D65,F66,3)</f>
        <v>6.45</v>
      </c>
      <c r="N66" s="14"/>
      <c r="O66" s="11">
        <f>LSt(D65,F66,4)</f>
        <v>10.56</v>
      </c>
      <c r="P66" s="10"/>
      <c r="Q66" s="29">
        <f>LSt(D65,F66,5)</f>
        <v>0</v>
      </c>
      <c r="R66" s="14"/>
      <c r="S66" s="11">
        <f>LSt(D65,F66,6)</f>
        <v>4.45</v>
      </c>
      <c r="T66" s="10"/>
      <c r="U66" s="29">
        <f>LSt(D65,F66,7)</f>
        <v>0</v>
      </c>
      <c r="V66" s="14"/>
      <c r="W66" s="11">
        <f>LSt(D65,F66,8)</f>
        <v>0</v>
      </c>
      <c r="X66" s="10"/>
      <c r="Y66" s="29">
        <f>LSt(D65,F66,9)</f>
        <v>0</v>
      </c>
      <c r="Z66" s="12"/>
      <c r="AA66" s="11">
        <f>LSt(D65,F66,10)</f>
        <v>0</v>
      </c>
      <c r="AB66" s="42"/>
      <c r="AC66" s="11"/>
      <c r="AD66" s="11"/>
      <c r="AE66" s="9"/>
    </row>
    <row r="67" spans="1:31" ht="10.5" customHeight="1">
      <c r="A67" s="12"/>
      <c r="B67" s="2"/>
      <c r="C67" s="2"/>
      <c r="D67" s="62"/>
      <c r="E67" s="52"/>
      <c r="F67" s="21" t="s">
        <v>4</v>
      </c>
      <c r="G67" s="70">
        <f>LSt(D65,F67,0)</f>
        <v>36.83</v>
      </c>
      <c r="H67" s="10"/>
      <c r="I67" s="9">
        <f>LSt(D65,F67,1)</f>
        <v>0</v>
      </c>
      <c r="J67" s="14"/>
      <c r="K67" s="11">
        <f>LSt(D65,F67,2)</f>
        <v>3.31</v>
      </c>
      <c r="L67" s="14"/>
      <c r="M67" s="29">
        <f>LSt(D65,F67,3)</f>
        <v>0</v>
      </c>
      <c r="N67" s="14"/>
      <c r="O67" s="11">
        <f>LSt(D65,F67,4)</f>
        <v>0</v>
      </c>
      <c r="P67" s="10"/>
      <c r="Q67" s="29">
        <f>LSt(D65,F67,5)</f>
        <v>0</v>
      </c>
      <c r="R67" s="14"/>
      <c r="S67" s="11">
        <f>LSt(D65,F67,6)</f>
        <v>0</v>
      </c>
      <c r="T67" s="10"/>
      <c r="U67" s="29">
        <f>LSt(D65,F67,7)</f>
        <v>0</v>
      </c>
      <c r="V67" s="14"/>
      <c r="W67" s="11">
        <f>LSt(D65,F67,8)</f>
        <v>0</v>
      </c>
      <c r="X67" s="10"/>
      <c r="Y67" s="29">
        <f>LSt(D65,F67,9)</f>
        <v>0</v>
      </c>
      <c r="Z67" s="12"/>
      <c r="AA67" s="11">
        <f>LSt(D65,F67,10)</f>
        <v>0</v>
      </c>
      <c r="AB67" s="42"/>
      <c r="AC67" s="11"/>
      <c r="AD67" s="11"/>
      <c r="AE67" s="9"/>
    </row>
    <row r="68" spans="1:31" ht="10.5" customHeight="1">
      <c r="A68" s="12"/>
      <c r="B68" s="2"/>
      <c r="C68" s="2"/>
      <c r="D68" s="63"/>
      <c r="E68" s="52"/>
      <c r="F68" s="21" t="s">
        <v>5</v>
      </c>
      <c r="G68" s="70">
        <f>LSt(D65,F68,0)</f>
        <v>220.83</v>
      </c>
      <c r="H68" s="10"/>
      <c r="I68" s="9">
        <f>LSt(D65,F68,1)</f>
        <v>12.14</v>
      </c>
      <c r="J68" s="14"/>
      <c r="K68" s="11">
        <f>LSt(D65,F68,2)</f>
        <v>19.87</v>
      </c>
      <c r="L68" s="14"/>
      <c r="M68" s="29">
        <f>LSt(D65,F68,3)</f>
        <v>10.01</v>
      </c>
      <c r="N68" s="14"/>
      <c r="O68" s="11">
        <f>LSt(D65,F68,4)</f>
        <v>16.38</v>
      </c>
      <c r="P68" s="10"/>
      <c r="Q68" s="29">
        <f>LSt(D65,F68,5)</f>
        <v>7.95</v>
      </c>
      <c r="R68" s="14"/>
      <c r="S68" s="11">
        <f>LSt(D65,F68,6)</f>
        <v>13.01</v>
      </c>
      <c r="T68" s="10"/>
      <c r="U68" s="29">
        <f>LSt(D65,F68,7)</f>
        <v>5.43</v>
      </c>
      <c r="V68" s="14"/>
      <c r="W68" s="11">
        <f>LSt(D65,F68,8)</f>
        <v>9.73</v>
      </c>
      <c r="X68" s="10"/>
      <c r="Y68" s="29">
        <f>LSt(D65,F68,9)</f>
        <v>0</v>
      </c>
      <c r="Z68" s="12"/>
      <c r="AA68" s="11">
        <f>LSt(D65,F68,10)</f>
        <v>6.58</v>
      </c>
      <c r="AB68" s="42"/>
      <c r="AC68" s="11"/>
      <c r="AD68" s="11"/>
      <c r="AE68" s="9"/>
    </row>
    <row r="69" spans="1:31" ht="10.5" customHeight="1">
      <c r="A69" s="12"/>
      <c r="B69" s="2"/>
      <c r="C69" s="2"/>
      <c r="D69" s="60"/>
      <c r="E69" s="52"/>
      <c r="F69" s="21" t="s">
        <v>6</v>
      </c>
      <c r="G69" s="70">
        <f>LSt(D65,F69,0)</f>
        <v>446.33</v>
      </c>
      <c r="H69" s="10"/>
      <c r="I69" s="9">
        <f>LSt(D65,F69,1)</f>
        <v>24.54</v>
      </c>
      <c r="J69" s="14"/>
      <c r="K69" s="11">
        <f>LSt(D65,F69,2)</f>
        <v>40.17</v>
      </c>
      <c r="L69" s="14"/>
      <c r="M69" s="116" t="s">
        <v>27</v>
      </c>
      <c r="N69" s="117"/>
      <c r="O69" s="117"/>
      <c r="P69" s="117"/>
      <c r="Q69" s="117"/>
      <c r="R69" s="117"/>
      <c r="S69" s="117"/>
      <c r="T69" s="117"/>
      <c r="U69" s="117"/>
      <c r="V69" s="117"/>
      <c r="W69" s="117"/>
      <c r="X69" s="117"/>
      <c r="Y69" s="117"/>
      <c r="Z69" s="117"/>
      <c r="AA69" s="117"/>
      <c r="AB69" s="118"/>
      <c r="AC69" s="11"/>
      <c r="AD69" s="11"/>
      <c r="AE69" s="9"/>
    </row>
    <row r="70" spans="1:31" ht="9.75" customHeight="1">
      <c r="A70" s="12"/>
      <c r="B70" s="2"/>
      <c r="C70" s="2"/>
      <c r="D70" s="71"/>
      <c r="E70" s="54"/>
      <c r="F70" s="22" t="s">
        <v>7</v>
      </c>
      <c r="G70" s="25">
        <f>LSt(D65,F70,0)</f>
        <v>477.83</v>
      </c>
      <c r="H70" s="19"/>
      <c r="I70" s="72">
        <f>LSt(D65,F70,1)</f>
        <v>26.28</v>
      </c>
      <c r="J70" s="17"/>
      <c r="K70" s="18">
        <f>LSt(D65,F70,2)</f>
        <v>43</v>
      </c>
      <c r="L70" s="17"/>
      <c r="M70" s="77" t="s">
        <v>18</v>
      </c>
      <c r="N70" s="78"/>
      <c r="O70" s="79">
        <f>bvsp(D65,1,0)</f>
        <v>180.73</v>
      </c>
      <c r="P70" s="78"/>
      <c r="Q70" s="80" t="s">
        <v>25</v>
      </c>
      <c r="R70" s="78"/>
      <c r="S70" s="81">
        <f>bvsp(D65,3,0)</f>
        <v>242.99</v>
      </c>
      <c r="T70" s="78"/>
      <c r="U70" s="82" t="s">
        <v>19</v>
      </c>
      <c r="V70" s="78"/>
      <c r="W70" s="86">
        <f>bvsp(D65,1,1)</f>
        <v>162.5</v>
      </c>
      <c r="X70" s="78"/>
      <c r="Y70" s="96" t="s">
        <v>28</v>
      </c>
      <c r="Z70" s="83"/>
      <c r="AA70" s="81"/>
      <c r="AB70" s="84"/>
      <c r="AC70" s="11"/>
      <c r="AD70" s="11"/>
      <c r="AE70" s="9"/>
    </row>
    <row r="71" spans="1:31" ht="7.5" customHeight="1">
      <c r="A71" s="12"/>
      <c r="B71" s="2"/>
      <c r="C71" s="2"/>
      <c r="D71" s="13"/>
      <c r="E71" s="13"/>
      <c r="F71" s="13"/>
      <c r="G71" s="70"/>
      <c r="H71" s="13"/>
      <c r="I71" s="9"/>
      <c r="J71" s="2"/>
      <c r="K71" s="2"/>
      <c r="L71" s="2"/>
      <c r="M71" s="2"/>
      <c r="N71" s="2"/>
      <c r="O71" s="2"/>
      <c r="P71" s="2"/>
      <c r="Q71" s="2"/>
      <c r="R71" s="2"/>
      <c r="S71" s="12"/>
      <c r="AA71" s="11"/>
      <c r="AB71" s="14"/>
      <c r="AC71" s="11"/>
      <c r="AD71" s="14"/>
      <c r="AE71" s="9"/>
    </row>
    <row r="72" spans="1:31" ht="12.75" customHeight="1">
      <c r="A72" s="12"/>
      <c r="B72" s="12"/>
      <c r="C72" s="12"/>
      <c r="D72" s="160"/>
      <c r="E72" s="161"/>
      <c r="F72" s="161"/>
      <c r="G72" s="161"/>
      <c r="H72" s="161"/>
      <c r="I72" s="161"/>
      <c r="J72" s="161"/>
      <c r="K72" s="161"/>
      <c r="L72" s="161"/>
      <c r="M72" s="161"/>
      <c r="N72" s="161"/>
      <c r="O72" s="161"/>
      <c r="P72" s="161"/>
      <c r="Q72" s="161"/>
      <c r="R72" s="161"/>
      <c r="S72" s="161"/>
      <c r="T72" s="161"/>
      <c r="U72" s="161"/>
      <c r="V72" s="161"/>
      <c r="W72" s="161"/>
      <c r="X72" s="73"/>
      <c r="Y72" s="57"/>
      <c r="Z72" s="12"/>
      <c r="AA72" s="136"/>
      <c r="AB72" s="159"/>
      <c r="AC72" s="159"/>
      <c r="AD72" s="14"/>
      <c r="AE72" s="9"/>
    </row>
    <row r="73" spans="1:31" ht="12.75">
      <c r="A73" s="12"/>
      <c r="B73" s="12"/>
      <c r="C73" s="12"/>
      <c r="D73" s="58"/>
      <c r="E73" s="56"/>
      <c r="F73" s="56"/>
      <c r="G73" s="56"/>
      <c r="H73" s="56"/>
      <c r="I73" s="162"/>
      <c r="J73" s="162"/>
      <c r="K73" s="162"/>
      <c r="L73" s="56"/>
      <c r="M73" s="59" t="str">
        <f>IF($AF$3&lt;4,"ALLGEMEINE","BESONDERE")</f>
        <v>ALLGEMEINE</v>
      </c>
      <c r="N73" s="56"/>
      <c r="O73" s="56"/>
      <c r="P73" s="12"/>
      <c r="Q73" s="47"/>
      <c r="R73" s="12"/>
      <c r="S73" s="136"/>
      <c r="T73" s="136"/>
      <c r="U73" s="136"/>
      <c r="AA73" s="12"/>
      <c r="AB73" s="12"/>
      <c r="AC73" s="12"/>
      <c r="AD73" s="12"/>
      <c r="AE73" s="12"/>
    </row>
    <row r="74" spans="13:31" ht="12.75">
      <c r="M74" s="48" t="str">
        <f>IF($AF$3=1," TEIL WEST",IF($AF$3=2," TEIL OST",IF($AF$3=3," FÜR SACHSEN",IF($AF$3=5,"FÜR SACHSEN",""))))</f>
        <v> TEIL WEST</v>
      </c>
      <c r="AA74" s="12"/>
      <c r="AB74" s="12"/>
      <c r="AC74" s="12"/>
      <c r="AD74" s="12"/>
      <c r="AE74" s="12"/>
    </row>
    <row r="75" spans="27:31" ht="12.75">
      <c r="AA75" s="12"/>
      <c r="AB75" s="12"/>
      <c r="AC75" s="12"/>
      <c r="AD75" s="12"/>
      <c r="AE75" s="12"/>
    </row>
    <row r="76" spans="27:31" ht="12.75">
      <c r="AA76" s="12"/>
      <c r="AB76" s="12"/>
      <c r="AC76" s="12"/>
      <c r="AD76" s="65"/>
      <c r="AE76" s="12"/>
    </row>
    <row r="77" spans="17:31" ht="12.75">
      <c r="Q77" s="64"/>
      <c r="AA77" s="12"/>
      <c r="AB77" s="12"/>
      <c r="AC77" s="12"/>
      <c r="AD77" s="12"/>
      <c r="AE77" s="12"/>
    </row>
    <row r="78" spans="27:31" ht="12.75">
      <c r="AA78" s="12"/>
      <c r="AB78" s="12"/>
      <c r="AC78" s="12"/>
      <c r="AD78" s="12"/>
      <c r="AE78" s="12"/>
    </row>
    <row r="79" spans="27:31" ht="12.75">
      <c r="AA79" s="12"/>
      <c r="AB79" s="12"/>
      <c r="AC79" s="12"/>
      <c r="AD79" s="12"/>
      <c r="AE79" s="12"/>
    </row>
    <row r="80" spans="27:31" ht="12.75">
      <c r="AA80" s="12"/>
      <c r="AB80" s="12"/>
      <c r="AC80" s="12"/>
      <c r="AD80" s="12"/>
      <c r="AE80" s="12"/>
    </row>
    <row r="81" spans="27:31" ht="12.75">
      <c r="AA81" s="12"/>
      <c r="AB81" s="12"/>
      <c r="AC81" s="12"/>
      <c r="AD81" s="12"/>
      <c r="AE81" s="12"/>
    </row>
    <row r="82" spans="27:31" ht="12.75">
      <c r="AA82" s="12"/>
      <c r="AB82" s="12"/>
      <c r="AC82" s="12"/>
      <c r="AD82" s="12"/>
      <c r="AE82" s="12"/>
    </row>
    <row r="83" spans="27:31" ht="12.75">
      <c r="AA83" s="12"/>
      <c r="AB83" s="12"/>
      <c r="AC83" s="12"/>
      <c r="AD83" s="12"/>
      <c r="AE83" s="12"/>
    </row>
    <row r="84" spans="27:31" ht="12.75">
      <c r="AA84" s="12"/>
      <c r="AB84" s="12"/>
      <c r="AC84" s="12"/>
      <c r="AD84" s="12"/>
      <c r="AE84" s="12"/>
    </row>
  </sheetData>
  <sheetProtection/>
  <mergeCells count="45">
    <mergeCell ref="AD18:AG18"/>
    <mergeCell ref="AA72:AC72"/>
    <mergeCell ref="D72:W72"/>
    <mergeCell ref="I73:K73"/>
    <mergeCell ref="D3:AB3"/>
    <mergeCell ref="S4:V4"/>
    <mergeCell ref="Y7:AB7"/>
    <mergeCell ref="AA8:AB8"/>
    <mergeCell ref="Q7:T7"/>
    <mergeCell ref="S8:T8"/>
    <mergeCell ref="U7:X7"/>
    <mergeCell ref="D4:F4"/>
    <mergeCell ref="D5:F5"/>
    <mergeCell ref="D6:F6"/>
    <mergeCell ref="G7:H7"/>
    <mergeCell ref="G4:H4"/>
    <mergeCell ref="G5:H5"/>
    <mergeCell ref="G6:H6"/>
    <mergeCell ref="D7:F7"/>
    <mergeCell ref="M69:AB69"/>
    <mergeCell ref="S73:U73"/>
    <mergeCell ref="M7:P7"/>
    <mergeCell ref="G8:H8"/>
    <mergeCell ref="K8:L8"/>
    <mergeCell ref="O8:P8"/>
    <mergeCell ref="M13:AB13"/>
    <mergeCell ref="M20:AB20"/>
    <mergeCell ref="M27:AB27"/>
    <mergeCell ref="M34:AB34"/>
    <mergeCell ref="M62:AB62"/>
    <mergeCell ref="M41:AB41"/>
    <mergeCell ref="AD20:AG20"/>
    <mergeCell ref="AD21:AG21"/>
    <mergeCell ref="AD24:AG24"/>
    <mergeCell ref="AD25:AG25"/>
    <mergeCell ref="AG10:AG11"/>
    <mergeCell ref="G2:M2"/>
    <mergeCell ref="AF14:AF15"/>
    <mergeCell ref="M48:AB48"/>
    <mergeCell ref="M55:AB55"/>
    <mergeCell ref="W8:X8"/>
    <mergeCell ref="I7:L7"/>
    <mergeCell ref="AF10:AF11"/>
    <mergeCell ref="AE10:AE11"/>
    <mergeCell ref="AD17:AG17"/>
  </mergeCells>
  <dataValidations count="5">
    <dataValidation type="list" allowBlank="1" showInputMessage="1" showErrorMessage="1" sqref="AF3">
      <formula1>"1,2,3,4,5"</formula1>
    </dataValidation>
    <dataValidation type="list" allowBlank="1" showInputMessage="1" showErrorMessage="1" sqref="G7:H7">
      <formula1>"0,5,2,5,4,5,6,5"</formula1>
    </dataValidation>
    <dataValidation type="list" allowBlank="1" showInputMessage="1" showErrorMessage="1" sqref="G6:H6">
      <formula1>"0,8,9"</formula1>
    </dataValidation>
    <dataValidation type="list" allowBlank="1" showInputMessage="1" showErrorMessage="1" sqref="I73">
      <formula1>"Jahres,Monats,Wochen,Tages"</formula1>
    </dataValidation>
    <dataValidation type="list" allowBlank="1" showInputMessage="1" showErrorMessage="1" sqref="AF14:AF15">
      <formula1>"0,1"</formula1>
    </dataValidation>
  </dataValidations>
  <hyperlinks>
    <hyperlink ref="AD21:AG21" r:id="rId1" display="http://www.parmentier.de/steuer/pdflohntab12.htm"/>
    <hyperlink ref="AD25:AG25" r:id="rId2" display="http://www.parmentier.de/steuer/steuer01.htm"/>
    <hyperlink ref="AD21" r:id="rId3" display="http://www.parmentier.de/steuer/pdflohntab13.htm"/>
    <hyperlink ref="AD18:AG18" r:id="rId4" display="http://www.parmentier.de/steuer/lst2014tabelle.xls"/>
    <hyperlink ref="AD18" r:id="rId5" display="http://www.parmentier.de/steuer/pdflohntab13.htm"/>
  </hyperlinks>
  <printOptions/>
  <pageMargins left="0.787401575" right="0.787401575" top="0.984251969" bottom="0.984251969" header="0.4921259845" footer="0.4921259845"/>
  <pageSetup horizontalDpi="300" verticalDpi="300" orientation="portrait" paperSize="9" r:id="rId9"/>
  <drawing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http://www.parmentier.de/steuer/lst2004tabelle.zip</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Lohnsteuertabelle 2013</dc:title>
  <dc:subject>Lohnsteuer-Tabellenerstellung mit Makro</dc:subject>
  <dc:creator>Wolfgang Parmentier</dc:creator>
  <cp:keywords/>
  <dc:description>Erstellen von allgemeiner (Eingabe=0) und besonderer (Eingabe=1) Lohnsteuertabelle 2012</dc:description>
  <cp:lastModifiedBy>Parmentier</cp:lastModifiedBy>
  <cp:lastPrinted>2009-11-28T22:20:28Z</cp:lastPrinted>
  <dcterms:created xsi:type="dcterms:W3CDTF">2004-08-24T23:26:42Z</dcterms:created>
  <dcterms:modified xsi:type="dcterms:W3CDTF">2013-12-17T16:01:27Z</dcterms:modified>
  <cp:category>FreeWare</cp:category>
  <cp:version/>
  <cp:contentType/>
  <cp:contentStatus/>
</cp:coreProperties>
</file>

<file path=docProps/custom.xml><?xml version="1.0" encoding="utf-8"?>
<Properties xmlns="http://schemas.openxmlformats.org/officeDocument/2006/custom-properties" xmlns:vt="http://schemas.openxmlformats.org/officeDocument/2006/docPropsVTypes"/>
</file>